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10" sheetId="1" state="visible" r:id="rId2"/>
    <sheet name="правила заполнения" sheetId="2" state="hidden" r:id="rId3"/>
  </sheets>
  <definedNames>
    <definedName function="false" hidden="false" localSheetId="0" name="_xlnm.Print_Area" vbProcedure="false">'10'!$A$1:$H$469</definedName>
    <definedName function="false" hidden="false" localSheetId="0" name="_xlnm.Print_Titles" vbProcedure="false">'10'!$19:$21</definedName>
    <definedName function="false" hidden="false" localSheetId="0" name="Z_0420CFCE_8CA1_4274_826E_5C4047ABCB8F_.wvu.PrintArea" vbProcedure="false">'10'!$A$1:$H$459</definedName>
    <definedName function="false" hidden="false" localSheetId="0" name="Z_2D7DF1C7_E7D2_4443_AAC3_7349B51C7614_.wvu.PrintArea" vbProcedure="false">'10'!$A$1:$H$459</definedName>
    <definedName function="false" hidden="false" localSheetId="0" name="Z_401BBBB8_97C8_4064_89F6_32B5E3378FF9_.wvu.PrintArea" vbProcedure="false">'10'!$A$1:$H$459</definedName>
    <definedName function="false" hidden="false" localSheetId="0" name="Z_5DE8F0FC_054F_4415_BF36_478A9408735C_.wvu.PrintArea" vbProcedure="false">'10'!$A$1:$H$459</definedName>
    <definedName function="false" hidden="false" localSheetId="0" name="Z_E803A563_F73A_4BAA_92B7_B658E65CBD8A_.wvu.PrintArea" vbProcedure="false">'10'!$A$1:$H$459</definedName>
    <definedName function="false" hidden="false" localSheetId="0" name="_xlnm.Print_Area" vbProcedure="false">'10'!$A$1:$H$469</definedName>
    <definedName function="false" hidden="false" localSheetId="0" name="_xlnm.Print_Area_0" vbProcedure="false">'10'!$A$1:$H$459</definedName>
    <definedName function="false" hidden="false" localSheetId="0" name="_xlnm.Print_Titles" vbProcedure="false">'10'!$19:$21</definedName>
    <definedName function="false" hidden="false" localSheetId="0" name="_xlnm.Print_Titles_0" vbProcedure="false">'10'!$19:$21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<sst xmlns="http://schemas.openxmlformats.org/spreadsheetml/2006/main" count="2344" uniqueCount="772">
  <si>
    <t xml:space="preserve">Приложение № 9</t>
  </si>
  <si>
    <t xml:space="preserve">к приказу Минэнерго России</t>
  </si>
  <si>
    <t xml:space="preserve">от "25"апреля 2018 г. №320</t>
  </si>
  <si>
    <t xml:space="preserve">Форма 10. Отчет об исполнении финансового плана субъекта электроэнергетики, в том числе по источникам финансирования инвестиционной программы</t>
  </si>
  <si>
    <t xml:space="preserve">              Акционерное общество «Южные электрические сети Камчатки»             </t>
  </si>
  <si>
    <t xml:space="preserve">                          полное наименование субъекта электроэнергетики</t>
  </si>
  <si>
    <r>
      <rPr>
        <b val="true"/>
        <sz val="14"/>
        <color rgb="FF000000"/>
        <rFont val="Times New Roman"/>
        <family val="1"/>
        <charset val="204"/>
      </rPr>
      <t xml:space="preserve">Субъект Российской Федерации:</t>
    </r>
    <r>
      <rPr>
        <b val="true"/>
        <u val="single"/>
        <sz val="14"/>
        <color rgb="FF000000"/>
        <rFont val="Times New Roman"/>
        <family val="1"/>
        <charset val="204"/>
      </rPr>
      <t xml:space="preserve">      Камчатский край              </t>
    </r>
  </si>
  <si>
    <r>
      <rPr>
        <b val="true"/>
        <sz val="14"/>
        <color rgb="FF000000"/>
        <rFont val="Times New Roman"/>
        <family val="1"/>
        <charset val="204"/>
      </rPr>
      <t xml:space="preserve">Год раскрытия (предоставления) информации:</t>
    </r>
    <r>
      <rPr>
        <b val="true"/>
        <u val="single"/>
        <sz val="14"/>
        <color rgb="FF000000"/>
        <rFont val="Times New Roman"/>
        <family val="1"/>
        <charset val="204"/>
      </rPr>
      <t xml:space="preserve">      2025 год          </t>
    </r>
  </si>
  <si>
    <r>
      <rPr>
        <b val="true"/>
        <sz val="14"/>
        <rFont val="Times New Roman CYR"/>
        <family val="0"/>
        <charset val="204"/>
      </rPr>
      <t xml:space="preserve">Утвержденные плановые значения показателей приведены в соответствии с </t>
    </r>
    <r>
      <rPr>
        <b val="true"/>
        <u val="single"/>
        <sz val="14"/>
        <color rgb="FF000000"/>
        <rFont val="Times New Roman"/>
        <family val="0"/>
        <charset val="1"/>
      </rPr>
      <t xml:space="preserve">Приказом Минэнерго России от 01.11.2024 г. №12@ "Об утверждении инвестиционной программы АО «ЮЭСК» на 2024 – 2029 годы и изменений, вносимых в инвестиционную программу АО «ЮЭСК», утвержденную приказом Минэнерго России от 08.12.2023 № 12@" </t>
    </r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</si>
  <si>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</si>
  <si>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</si>
  <si>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 xml:space="preserve">№ п/п</t>
  </si>
  <si>
    <t xml:space="preserve">Показатель</t>
  </si>
  <si>
    <t xml:space="preserve">Ед. изм.</t>
  </si>
  <si>
    <t xml:space="preserve">Отчетный 2024 год</t>
  </si>
  <si>
    <t xml:space="preserve">Отклонения от плановых значений 2024 года</t>
  </si>
  <si>
    <t xml:space="preserve">Причины отклонений</t>
  </si>
  <si>
    <t xml:space="preserve">План </t>
  </si>
  <si>
    <t xml:space="preserve">Факт</t>
  </si>
  <si>
    <t xml:space="preserve">в ед. измерений</t>
  </si>
  <si>
    <t xml:space="preserve">в процентах, %</t>
  </si>
  <si>
    <t xml:space="preserve">6</t>
  </si>
  <si>
    <t xml:space="preserve">БЮДЖЕТ ДОХОДОВ И РАСХОДОВ</t>
  </si>
  <si>
    <t xml:space="preserve">I</t>
  </si>
  <si>
    <t xml:space="preserve">Выручка от реализации товаров (работ, услуг) всего, в том числе:</t>
  </si>
  <si>
    <t xml:space="preserve">млн рублей</t>
  </si>
  <si>
    <t xml:space="preserve">нд</t>
  </si>
  <si>
    <t xml:space="preserve">1.1</t>
  </si>
  <si>
    <t xml:space="preserve">Производство и поставка электрической энергии и мощности всего, в том числе: </t>
  </si>
  <si>
    <t xml:space="preserve">1.1.1</t>
  </si>
  <si>
    <t xml:space="preserve">производство и поставка электрической энергии на оптовом рынке электрической энергии и мощности</t>
  </si>
  <si>
    <t xml:space="preserve">-</t>
  </si>
  <si>
    <t xml:space="preserve">1.1.2</t>
  </si>
  <si>
    <t xml:space="preserve">производство и поставка электрической мощности на оптовом рынке электрической энергии и мощности</t>
  </si>
  <si>
    <t xml:space="preserve">1.1.3</t>
  </si>
  <si>
    <t xml:space="preserve">производство и поставка электрической энергии (мощности) на розничных рынках электрической энергии</t>
  </si>
  <si>
    <t xml:space="preserve">1.2</t>
  </si>
  <si>
    <t xml:space="preserve">Производство и поставка тепловой энергии (мощности)</t>
  </si>
  <si>
    <t xml:space="preserve">1.3</t>
  </si>
  <si>
    <t xml:space="preserve">Оказание услуг по передаче электрической энергии</t>
  </si>
  <si>
    <t xml:space="preserve">1.4</t>
  </si>
  <si>
    <t xml:space="preserve">Оказание услуг по передаче тепловой энергии, теплоносителя</t>
  </si>
  <si>
    <t xml:space="preserve">1.5</t>
  </si>
  <si>
    <t xml:space="preserve">Оказание услуг по технологическому присоединению</t>
  </si>
  <si>
    <t xml:space="preserve">Снижение в соответствии с фактически заключенными договорами.</t>
  </si>
  <si>
    <t xml:space="preserve">1.6</t>
  </si>
  <si>
    <t xml:space="preserve">Реализация электрической энергии и мощности</t>
  </si>
  <si>
    <t xml:space="preserve">1.7</t>
  </si>
  <si>
    <t xml:space="preserve">Реализации тепловой энергии (мощности)</t>
  </si>
  <si>
    <t xml:space="preserve">1.8</t>
  </si>
  <si>
    <t xml:space="preserve">Оказание услуг по оперативно-диспетчерскому управлению в электроэнергетике всего, в том числе:</t>
  </si>
  <si>
    <t xml:space="preserve">1.8.1</t>
  </si>
  <si>
    <t xml:space="preserve">в части управления технологическими режимами </t>
  </si>
  <si>
    <t xml:space="preserve">1.8.2</t>
  </si>
  <si>
    <t xml:space="preserve">в части обеспечения надежности</t>
  </si>
  <si>
    <t xml:space="preserve">1.9</t>
  </si>
  <si>
    <t xml:space="preserve">Прочая деятельность</t>
  </si>
  <si>
    <t xml:space="preserve">Увеличение за счет дополнительных доходов, возникших по факту (не планируются).</t>
  </si>
  <si>
    <t xml:space="preserve">II</t>
  </si>
  <si>
    <t xml:space="preserve">Себестоимость товаров (работ, услуг), коммерческие и управленческие расходы всего, в том числе:</t>
  </si>
  <si>
    <t xml:space="preserve">2.1</t>
  </si>
  <si>
    <t xml:space="preserve">2.1.1</t>
  </si>
  <si>
    <t xml:space="preserve">2.1.2</t>
  </si>
  <si>
    <t xml:space="preserve">2.1.3</t>
  </si>
  <si>
    <t xml:space="preserve">2.2</t>
  </si>
  <si>
    <t xml:space="preserve">2.3</t>
  </si>
  <si>
    <t xml:space="preserve">2.4</t>
  </si>
  <si>
    <t xml:space="preserve">2.5</t>
  </si>
  <si>
    <t xml:space="preserve">2.6</t>
  </si>
  <si>
    <t xml:space="preserve">2.7</t>
  </si>
  <si>
    <t xml:space="preserve">2.8</t>
  </si>
  <si>
    <t xml:space="preserve">2.8.1</t>
  </si>
  <si>
    <t xml:space="preserve">2.8.2</t>
  </si>
  <si>
    <t xml:space="preserve">2.9</t>
  </si>
  <si>
    <t xml:space="preserve">II.I</t>
  </si>
  <si>
    <t xml:space="preserve">Материальные расходы всего, в том числе:</t>
  </si>
  <si>
    <t xml:space="preserve">расходы на топливо на технологические цели</t>
  </si>
  <si>
    <t xml:space="preserve">покупная энергия всего, в том числе:</t>
  </si>
  <si>
    <t xml:space="preserve">2.1.2.1</t>
  </si>
  <si>
    <t xml:space="preserve">покупная электрическая энергия (мощность) всего, в том числе:</t>
  </si>
  <si>
    <t xml:space="preserve">2.1.2.1.1</t>
  </si>
  <si>
    <t xml:space="preserve">на технологические цели, включая энергию на компенсацию потерь при ее передаче</t>
  </si>
  <si>
    <t xml:space="preserve">Рост за счет увеличения тарифа ПАО «Камчатскэнерго».</t>
  </si>
  <si>
    <t xml:space="preserve">2.1.2.1.2</t>
  </si>
  <si>
    <t xml:space="preserve">для последующей перепродажи</t>
  </si>
  <si>
    <t xml:space="preserve">Увеличение преимущественно за счет роста объема потребления электроэнергии рыбоперерабатывающими предприятиями с. Устьевое Соболевского МР. Также оказал влияние рост тарифа на покупку.</t>
  </si>
  <si>
    <t xml:space="preserve">2.1.2.2</t>
  </si>
  <si>
    <t xml:space="preserve">покупная тепловая энергия (мощность)</t>
  </si>
  <si>
    <t xml:space="preserve">Снижение потребления тепловой энергии на нужды отопления и ГВС помещениями базы Общества за счет отклонения фактических показателей метеоусловий от плановых договорных величин.</t>
  </si>
  <si>
    <t xml:space="preserve">сырье, материалы, запасные части, инструменты</t>
  </si>
  <si>
    <t xml:space="preserve">2.1.4</t>
  </si>
  <si>
    <t xml:space="preserve">прочие материальные расходы</t>
  </si>
  <si>
    <t xml:space="preserve">II.II</t>
  </si>
  <si>
    <t xml:space="preserve">Работы и услуги производственного характера всего, в том числе:</t>
  </si>
  <si>
    <t xml:space="preserve">Увеличение затрат на работы и услуги производственного характера преимущественно по следующим причинам:
- рост затрат на услуги по ремонту подрядными организациями (выполнение работ по внеплановому ремонту здания Общества; отнесение затрат, запланированных на капитализированный ремонт, на себестоимость из-за снижения объема выполненных работ подрядной организацией);
- рост расходов на фрахт ( рост производственной активности на станциях, снабжение которых осуществляется в навигационный период, привел к значительному увеличению объема груза, принятого к перевозке морским транспортом; а также существенный рост стоимости фрахтовых перевозок по итогам закупочных процедур);
- рост затрат на транспортировку электрической энергии по сетям сторонних организаций (рост утвержденного тарифа, а также увеличение объема в связи с ростом потребления ФГБУ «ЦЖКУ» Минобороны в п. Ключи).</t>
  </si>
  <si>
    <t xml:space="preserve">2.2.1</t>
  </si>
  <si>
    <t xml:space="preserve">услуги по передаче электрической энергии по единой (национальной) общероссийской электрической сети</t>
  </si>
  <si>
    <t xml:space="preserve">2.2.2</t>
  </si>
  <si>
    <t xml:space="preserve">услуги по передаче электрической энергии по сетям территориальной сетевой организации</t>
  </si>
  <si>
    <t xml:space="preserve">2.2.3</t>
  </si>
  <si>
    <t xml:space="preserve">услуги по передаче тепловой энергии, теплоносителя</t>
  </si>
  <si>
    <t xml:space="preserve">2.2.4</t>
  </si>
  <si>
    <t xml:space="preserve">услуги инфраструктурных организаций</t>
  </si>
  <si>
    <t xml:space="preserve">2.2.5</t>
  </si>
  <si>
    <t xml:space="preserve">прочие услуги производственного характера</t>
  </si>
  <si>
    <t xml:space="preserve">II.III</t>
  </si>
  <si>
    <t xml:space="preserve">Расходы на оплату труда с учетом страховых взносов</t>
  </si>
  <si>
    <t xml:space="preserve">II.IV</t>
  </si>
  <si>
    <t xml:space="preserve">Амортизация всего, в том числе:</t>
  </si>
  <si>
    <t xml:space="preserve">Отклонение в связи с вводом объектов основных средств по капитализируемым ремонтам.</t>
  </si>
  <si>
    <t xml:space="preserve">2.4.1</t>
  </si>
  <si>
    <t xml:space="preserve">Амортизация основных средств и нематериальных активов</t>
  </si>
  <si>
    <t xml:space="preserve">2.4.2</t>
  </si>
  <si>
    <t xml:space="preserve">Амортизация обесценения основных средств и нематериальных активов</t>
  </si>
  <si>
    <t xml:space="preserve">2.4.3</t>
  </si>
  <si>
    <t xml:space="preserve">Амортизация прав пользования активами</t>
  </si>
  <si>
    <t xml:space="preserve">2.4.4</t>
  </si>
  <si>
    <t xml:space="preserve">Амортизация обесценения прав пользования активами</t>
  </si>
  <si>
    <t xml:space="preserve">2.4.5</t>
  </si>
  <si>
    <t xml:space="preserve">Амортизация по капитализируемым ремонтам</t>
  </si>
  <si>
    <t xml:space="preserve">II.V</t>
  </si>
  <si>
    <t xml:space="preserve">Налоги и сборы всего, в том числе:</t>
  </si>
  <si>
    <t xml:space="preserve">Снижение за счет уменьшения налога на имущество.</t>
  </si>
  <si>
    <t xml:space="preserve">2.5.1</t>
  </si>
  <si>
    <t xml:space="preserve">налог на имущество организации</t>
  </si>
  <si>
    <t xml:space="preserve">Ввод объектов движимого имущества, не облагаемых налогом на имущество; уменьшение ввода объектов недвижимого имущества</t>
  </si>
  <si>
    <t xml:space="preserve">2.5.2</t>
  </si>
  <si>
    <t xml:space="preserve">прочие налоги и сборы</t>
  </si>
  <si>
    <t xml:space="preserve">Основное снижение по аренде земли.</t>
  </si>
  <si>
    <t xml:space="preserve">II.VI</t>
  </si>
  <si>
    <t xml:space="preserve">Прочие расходы всего, в том числе:</t>
  </si>
  <si>
    <t xml:space="preserve">2.6.1</t>
  </si>
  <si>
    <t xml:space="preserve">работы и услуги непроизводственного характера</t>
  </si>
  <si>
    <t xml:space="preserve">2.6.2</t>
  </si>
  <si>
    <t xml:space="preserve">арендная плата, лизинговые платежи</t>
  </si>
  <si>
    <t xml:space="preserve">Внеплановое увеличение арендной платы по одному из договоров аренды помещений.</t>
  </si>
  <si>
    <t xml:space="preserve">2.6.3</t>
  </si>
  <si>
    <t xml:space="preserve">иные прочие расходы</t>
  </si>
  <si>
    <t xml:space="preserve">Основной рост за счет резерва по отпускам/оценочных обязательств (не планируются).</t>
  </si>
  <si>
    <t xml:space="preserve">II.VII</t>
  </si>
  <si>
    <t xml:space="preserve">Иные сведения:</t>
  </si>
  <si>
    <t xml:space="preserve">2.7.1</t>
  </si>
  <si>
    <t xml:space="preserve">Расходы на ремонт</t>
  </si>
  <si>
    <t xml:space="preserve">2.7.2</t>
  </si>
  <si>
    <t xml:space="preserve">Коммерческие расходы</t>
  </si>
  <si>
    <t xml:space="preserve">2.7.3</t>
  </si>
  <si>
    <t xml:space="preserve">Управленческие расходы</t>
  </si>
  <si>
    <t xml:space="preserve">III</t>
  </si>
  <si>
    <t xml:space="preserve">Прибыль (убыток) от продаж (пункт I - пункт II) всего, в том числе:</t>
  </si>
  <si>
    <t xml:space="preserve">3.1</t>
  </si>
  <si>
    <t xml:space="preserve">3.1.1</t>
  </si>
  <si>
    <t xml:space="preserve">3.1.2</t>
  </si>
  <si>
    <t xml:space="preserve">3.1.3</t>
  </si>
  <si>
    <t xml:space="preserve">3.2</t>
  </si>
  <si>
    <t xml:space="preserve">3.3</t>
  </si>
  <si>
    <t xml:space="preserve">3.4</t>
  </si>
  <si>
    <t xml:space="preserve">3.5</t>
  </si>
  <si>
    <t xml:space="preserve">3.6</t>
  </si>
  <si>
    <t xml:space="preserve">3.7</t>
  </si>
  <si>
    <t xml:space="preserve">3.8</t>
  </si>
  <si>
    <t xml:space="preserve">3.8.1</t>
  </si>
  <si>
    <t xml:space="preserve">3.8.2</t>
  </si>
  <si>
    <t xml:space="preserve">3.9</t>
  </si>
  <si>
    <t xml:space="preserve">IV</t>
  </si>
  <si>
    <t xml:space="preserve">Прочие доходы и расходы (сальдо) (пункт 4.1 – пункт 4.2)</t>
  </si>
  <si>
    <t xml:space="preserve">4.1</t>
  </si>
  <si>
    <t xml:space="preserve">Прочие доходы всего, в том числе:</t>
  </si>
  <si>
    <t xml:space="preserve">4.1.1</t>
  </si>
  <si>
    <t xml:space="preserve">доходы от участия в других организациях</t>
  </si>
  <si>
    <t xml:space="preserve">4.1.2</t>
  </si>
  <si>
    <t xml:space="preserve">проценты к получению</t>
  </si>
  <si>
    <t xml:space="preserve">При планировании показателя учитывалась ставка на неснижаемый остаток в размере 5,0%, фактически ставка по заключенным дополнительным соглашениям в течение года увеличилась до 15,03%</t>
  </si>
  <si>
    <t xml:space="preserve">4.1.3</t>
  </si>
  <si>
    <t xml:space="preserve">восстановление резервов всего, в том числе:</t>
  </si>
  <si>
    <t xml:space="preserve">-%</t>
  </si>
  <si>
    <t xml:space="preserve">4.1.3.1</t>
  </si>
  <si>
    <t xml:space="preserve">по сомнительным долгам</t>
  </si>
  <si>
    <t xml:space="preserve">4.1.4</t>
  </si>
  <si>
    <t xml:space="preserve">прочие внереализационные доходы</t>
  </si>
  <si>
    <t xml:space="preserve">Основной рост:
- пени, штрафы (получена оплата по решениям суда о взыскании задолженности за отпущенную электро-, теплоэнергию, ГВС, ХВС);
- доходы от имущества, выявленного в результате инвентаризации;
- доходы от дооценки ценных бумаг (переоценка акций ПАО «Камчатскэнерго» по текущей рыночной стоимости, рассчитанной в установленном порядке организатором торговли на рынке ценных бумаг).</t>
  </si>
  <si>
    <t xml:space="preserve">4.1.5</t>
  </si>
  <si>
    <t xml:space="preserve">доходы от восстановления обесценения имущества</t>
  </si>
  <si>
    <t xml:space="preserve">4.1.6</t>
  </si>
  <si>
    <t xml:space="preserve">доходы от переоценки финансовых активов</t>
  </si>
  <si>
    <t xml:space="preserve">4.2</t>
  </si>
  <si>
    <t xml:space="preserve">4.2.1</t>
  </si>
  <si>
    <t xml:space="preserve">расходы, связанные с персоналом</t>
  </si>
  <si>
    <t xml:space="preserve">Рост за счет выплат, связанных с мобилизацией сотрудников.</t>
  </si>
  <si>
    <t xml:space="preserve">4.2.2</t>
  </si>
  <si>
    <t xml:space="preserve">проценты к уплате</t>
  </si>
  <si>
    <t xml:space="preserve">Рост ключевой ставки Банка России и, как следствие, увеличение процентных ставок по всем действующим кредитам.</t>
  </si>
  <si>
    <t xml:space="preserve">4.2.2.1</t>
  </si>
  <si>
    <t xml:space="preserve">процентные расходы по правам пользования активами</t>
  </si>
  <si>
    <t xml:space="preserve">Снижение в связи с не заключением запланированных договоров аренды.</t>
  </si>
  <si>
    <t xml:space="preserve">4.2.3</t>
  </si>
  <si>
    <t xml:space="preserve">создание резервов всего, в том числе:</t>
  </si>
  <si>
    <t xml:space="preserve">Расходы от списания дебиторской задолженности, преимуществеено по тепловой энергии.</t>
  </si>
  <si>
    <t xml:space="preserve">4.2.3.1</t>
  </si>
  <si>
    <t xml:space="preserve"> по сомнительным долгам</t>
  </si>
  <si>
    <t xml:space="preserve">4.2.3.2</t>
  </si>
  <si>
    <t xml:space="preserve">создание прочих оценочных резервов</t>
  </si>
  <si>
    <t xml:space="preserve">4.2.4</t>
  </si>
  <si>
    <t xml:space="preserve">прочие внереализационные расходы</t>
  </si>
  <si>
    <t xml:space="preserve">Основное отклонение - расходы по агентскому вознаграждению/факторинг ПАО "Сбербанк".</t>
  </si>
  <si>
    <t xml:space="preserve">4.2.5</t>
  </si>
  <si>
    <t xml:space="preserve">расходы по обесценению имущества</t>
  </si>
  <si>
    <t xml:space="preserve">4.2.6</t>
  </si>
  <si>
    <t xml:space="preserve">расходы от переоценки финансовых активов</t>
  </si>
  <si>
    <t xml:space="preserve">Переоценка акций ПАО «Камчатскэнерго».</t>
  </si>
  <si>
    <t xml:space="preserve">V</t>
  </si>
  <si>
    <t xml:space="preserve">Прибыль (убыток) до налогообложения (пункт III + пункт IV) всего, в том числе:</t>
  </si>
  <si>
    <t xml:space="preserve">5.1</t>
  </si>
  <si>
    <t xml:space="preserve">5.1.1</t>
  </si>
  <si>
    <t xml:space="preserve">5.1.2</t>
  </si>
  <si>
    <t xml:space="preserve">5.1.3</t>
  </si>
  <si>
    <t xml:space="preserve">5.2</t>
  </si>
  <si>
    <t xml:space="preserve">5.3</t>
  </si>
  <si>
    <t xml:space="preserve">5.4</t>
  </si>
  <si>
    <t xml:space="preserve">5.5</t>
  </si>
  <si>
    <t xml:space="preserve">5.6</t>
  </si>
  <si>
    <t xml:space="preserve">5.7</t>
  </si>
  <si>
    <t xml:space="preserve">5.8</t>
  </si>
  <si>
    <t xml:space="preserve">5.8.1</t>
  </si>
  <si>
    <t xml:space="preserve">5.8.2</t>
  </si>
  <si>
    <t xml:space="preserve">5.9</t>
  </si>
  <si>
    <t xml:space="preserve">VI</t>
  </si>
  <si>
    <t xml:space="preserve">Налог на прибыль всего, в том числе:</t>
  </si>
  <si>
    <t xml:space="preserve">6.1</t>
  </si>
  <si>
    <t xml:space="preserve">6.1.1</t>
  </si>
  <si>
    <t xml:space="preserve">6.1.2</t>
  </si>
  <si>
    <t xml:space="preserve">6.1.3</t>
  </si>
  <si>
    <t xml:space="preserve">6.2</t>
  </si>
  <si>
    <t xml:space="preserve">Производство и поставка тепловой энергии (мощности);</t>
  </si>
  <si>
    <t xml:space="preserve">6.3</t>
  </si>
  <si>
    <t xml:space="preserve">Оказание услуг по передаче электрической энергии;</t>
  </si>
  <si>
    <t xml:space="preserve">6.4</t>
  </si>
  <si>
    <t xml:space="preserve">Оказание услуг по передаче тепловой энергии, теплоносителя;</t>
  </si>
  <si>
    <t xml:space="preserve">6.5</t>
  </si>
  <si>
    <t xml:space="preserve">Оказание услуг по технологическому присоединению;</t>
  </si>
  <si>
    <t xml:space="preserve">6.6</t>
  </si>
  <si>
    <t xml:space="preserve">Реализация электрической энергии и мощности;</t>
  </si>
  <si>
    <t xml:space="preserve">6.7</t>
  </si>
  <si>
    <t xml:space="preserve">Реализации тепловой энергии (мощности);</t>
  </si>
  <si>
    <t xml:space="preserve">6.8</t>
  </si>
  <si>
    <t xml:space="preserve">6.8.1</t>
  </si>
  <si>
    <t xml:space="preserve">в части управления технологическими режимами</t>
  </si>
  <si>
    <t xml:space="preserve">6.8.2</t>
  </si>
  <si>
    <t xml:space="preserve">6.9</t>
  </si>
  <si>
    <t xml:space="preserve">Прочая деятельность;</t>
  </si>
  <si>
    <t xml:space="preserve">VII</t>
  </si>
  <si>
    <t xml:space="preserve">Чистая прибыль (убыток) всего, в том числе:</t>
  </si>
  <si>
    <t xml:space="preserve">7.1</t>
  </si>
  <si>
    <t xml:space="preserve">7.1.1</t>
  </si>
  <si>
    <t xml:space="preserve">7.1.2</t>
  </si>
  <si>
    <t xml:space="preserve">7.1.3</t>
  </si>
  <si>
    <t xml:space="preserve">7.2</t>
  </si>
  <si>
    <t xml:space="preserve">7.3</t>
  </si>
  <si>
    <t xml:space="preserve">7.4</t>
  </si>
  <si>
    <t xml:space="preserve">7.5</t>
  </si>
  <si>
    <t xml:space="preserve">7.6</t>
  </si>
  <si>
    <t xml:space="preserve">7.7</t>
  </si>
  <si>
    <t xml:space="preserve">7.8</t>
  </si>
  <si>
    <t xml:space="preserve">7.8.1</t>
  </si>
  <si>
    <t xml:space="preserve">7.8.2</t>
  </si>
  <si>
    <t xml:space="preserve">7.9</t>
  </si>
  <si>
    <t xml:space="preserve">VIII</t>
  </si>
  <si>
    <t xml:space="preserve">Направления использования чистой прибыли</t>
  </si>
  <si>
    <t xml:space="preserve">8.1</t>
  </si>
  <si>
    <t xml:space="preserve">На инвестиции</t>
  </si>
  <si>
    <t xml:space="preserve">8.2</t>
  </si>
  <si>
    <t xml:space="preserve">Резервный фонд</t>
  </si>
  <si>
    <t xml:space="preserve">8.3</t>
  </si>
  <si>
    <t xml:space="preserve">Выплата дивидендов</t>
  </si>
  <si>
    <t xml:space="preserve">8.4</t>
  </si>
  <si>
    <t xml:space="preserve">Остаток на развитие</t>
  </si>
  <si>
    <t xml:space="preserve">IX</t>
  </si>
  <si>
    <t xml:space="preserve">9.1</t>
  </si>
  <si>
    <t xml:space="preserve">Прибыль до налогообложения без учета процентов к уплате и амортизации (пункт V + пункт 4.2.2 + пункт II.IV)</t>
  </si>
  <si>
    <t xml:space="preserve">9.2</t>
  </si>
  <si>
    <t xml:space="preserve">Долг (кредиты и займы) на начало периода всего, в том числе:</t>
  </si>
  <si>
    <t xml:space="preserve">9.2.1</t>
  </si>
  <si>
    <t xml:space="preserve">краткосрочные кредиты и займы на начало периода</t>
  </si>
  <si>
    <t xml:space="preserve">9.3</t>
  </si>
  <si>
    <t xml:space="preserve">Долг (кредиты и займы) на конец периода, в том числе</t>
  </si>
  <si>
    <t xml:space="preserve">9.3.1</t>
  </si>
  <si>
    <t xml:space="preserve">краткосрочные кредиты и займы на конец периода</t>
  </si>
  <si>
    <t xml:space="preserve">9.4</t>
  </si>
  <si>
    <t xml:space="preserve"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</si>
  <si>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 xml:space="preserve">БЮДЖЕТ ДВИЖЕНИЯ ДЕНЕЖНЫХ СРЕДСТВ</t>
  </si>
  <si>
    <t xml:space="preserve">X</t>
  </si>
  <si>
    <t xml:space="preserve">Поступления от текущих операций всего, в том числе:</t>
  </si>
  <si>
    <t xml:space="preserve">10.1</t>
  </si>
  <si>
    <t xml:space="preserve">10.1.1</t>
  </si>
  <si>
    <t xml:space="preserve">10.1.2</t>
  </si>
  <si>
    <t xml:space="preserve">10.1.3</t>
  </si>
  <si>
    <t xml:space="preserve">10.2</t>
  </si>
  <si>
    <t xml:space="preserve">10.3</t>
  </si>
  <si>
    <t xml:space="preserve">10.4</t>
  </si>
  <si>
    <t xml:space="preserve">10.5</t>
  </si>
  <si>
    <t xml:space="preserve">10.6</t>
  </si>
  <si>
    <t xml:space="preserve">10.7</t>
  </si>
  <si>
    <t xml:space="preserve">10.8</t>
  </si>
  <si>
    <t xml:space="preserve">10.8.1</t>
  </si>
  <si>
    <t xml:space="preserve">10.8.2</t>
  </si>
  <si>
    <t xml:space="preserve">10.9</t>
  </si>
  <si>
    <t xml:space="preserve">Поступления денежных средств за счет средств бюджетов бюджетной системы Российской Федерации (субсидия) всего, в том числе:</t>
  </si>
  <si>
    <t xml:space="preserve">Снижение обусловлено отсутствием ассигнований в бюджете Качатского края для возмещения разницы в тарифке в полном объеме.</t>
  </si>
  <si>
    <t xml:space="preserve">10.9.1</t>
  </si>
  <si>
    <t xml:space="preserve">за счет средств федерального бюджета</t>
  </si>
  <si>
    <t xml:space="preserve">10.9.2</t>
  </si>
  <si>
    <t xml:space="preserve">за счет средств консолидированного бюджета субъекта Российской Федерации</t>
  </si>
  <si>
    <t xml:space="preserve">10.10</t>
  </si>
  <si>
    <t xml:space="preserve">Рост обусловлен заключением агентского договора (факторинга) для своевременныз расчетов с контрагентами Общества и использованием лимита по данному договору в полном объеме ( 1 млрд. руб.).</t>
  </si>
  <si>
    <t xml:space="preserve">XI</t>
  </si>
  <si>
    <t xml:space="preserve">Платежи по текущим операциям всего, в том числе:</t>
  </si>
  <si>
    <t xml:space="preserve">11.1</t>
  </si>
  <si>
    <t xml:space="preserve">Оплата поставщикам топлива</t>
  </si>
  <si>
    <t xml:space="preserve">11.2</t>
  </si>
  <si>
    <t xml:space="preserve">Оплата покупной энергии всего, в том числе:</t>
  </si>
  <si>
    <t xml:space="preserve">11.2.1</t>
  </si>
  <si>
    <t xml:space="preserve">на оптовом рынке электрической энергии и мощности</t>
  </si>
  <si>
    <t xml:space="preserve">11.2.2</t>
  </si>
  <si>
    <t xml:space="preserve">на розничных рынках электрической энергии</t>
  </si>
  <si>
    <t xml:space="preserve">Рост обусловлен увеличением объема покупной энергии и тарифа</t>
  </si>
  <si>
    <t xml:space="preserve">11.2.3</t>
  </si>
  <si>
    <t xml:space="preserve">на компенсацию потерь</t>
  </si>
  <si>
    <t xml:space="preserve">11.3</t>
  </si>
  <si>
    <t xml:space="preserve">Оплата услуг по передаче электрической энергии по единой (национальной) общероссийской электрической сети</t>
  </si>
  <si>
    <t xml:space="preserve">11.4</t>
  </si>
  <si>
    <t xml:space="preserve">Оплата услуг по передаче электрической энергии по сетям территориальных сетевых организаций</t>
  </si>
  <si>
    <t xml:space="preserve">11.5</t>
  </si>
  <si>
    <t xml:space="preserve">Оплата услуг по передаче тепловой энергии, теплоносителя</t>
  </si>
  <si>
    <t xml:space="preserve">11.6</t>
  </si>
  <si>
    <t xml:space="preserve">Оплата труда</t>
  </si>
  <si>
    <t xml:space="preserve">11.7</t>
  </si>
  <si>
    <t xml:space="preserve">Страховые взносы</t>
  </si>
  <si>
    <t xml:space="preserve">11.8</t>
  </si>
  <si>
    <t xml:space="preserve">Оплата налогов и сборов всего, в том числе:</t>
  </si>
  <si>
    <t xml:space="preserve">11.8.1</t>
  </si>
  <si>
    <t xml:space="preserve">налог на прибыль</t>
  </si>
  <si>
    <t xml:space="preserve">11.9</t>
  </si>
  <si>
    <t xml:space="preserve">Оплата сырья, материалов, запасных частей, инструментов</t>
  </si>
  <si>
    <t xml:space="preserve">11.10</t>
  </si>
  <si>
    <t xml:space="preserve">Оплата прочих услуг производственного характера</t>
  </si>
  <si>
    <t xml:space="preserve">11.11</t>
  </si>
  <si>
    <t xml:space="preserve">Арендная плата и лизинговые платежи</t>
  </si>
  <si>
    <t xml:space="preserve">11.12</t>
  </si>
  <si>
    <t xml:space="preserve"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</si>
  <si>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Рост процентов к уплате обусловлен неоднократным повышением Ключевой ставки Банка России в течении года и, как следствие, увеличением ставок по действующим кредитным дооворам.</t>
  </si>
  <si>
    <t xml:space="preserve">11.13</t>
  </si>
  <si>
    <t xml:space="preserve">Прочие платежи по текущей деятельности</t>
  </si>
  <si>
    <t xml:space="preserve">XII</t>
  </si>
  <si>
    <t xml:space="preserve">Поступления от инвестиционных операций всего, в том числе:</t>
  </si>
  <si>
    <t xml:space="preserve">12.1</t>
  </si>
  <si>
    <t xml:space="preserve">Поступления от реализации имущества и имущественных прав</t>
  </si>
  <si>
    <t xml:space="preserve">12.2</t>
  </si>
  <si>
    <t xml:space="preserve">Поступления по заключенным инвестиционным соглашениям, в том числе </t>
  </si>
  <si>
    <t xml:space="preserve">12.2.1</t>
  </si>
  <si>
    <t xml:space="preserve">по использованию средств бюджетов бюджетной системы Российской Федерации всего, в том числе:</t>
  </si>
  <si>
    <t xml:space="preserve">12.2.1.1</t>
  </si>
  <si>
    <t xml:space="preserve">средства федерального бюджета</t>
  </si>
  <si>
    <t xml:space="preserve">12.2.1.2</t>
  </si>
  <si>
    <t xml:space="preserve">средства консолидированного бюджета субъекта Российской Федерации</t>
  </si>
  <si>
    <t xml:space="preserve">12.3</t>
  </si>
  <si>
    <t xml:space="preserve">Прочие поступления по инвестиционным операциям</t>
  </si>
  <si>
    <t xml:space="preserve">XIII</t>
  </si>
  <si>
    <t xml:space="preserve">Платежи по инвестиционным операциям всего, в том числе:</t>
  </si>
  <si>
    <t xml:space="preserve">13.1</t>
  </si>
  <si>
    <t xml:space="preserve">Инвестиции в основной капитал всего, в том числе:</t>
  </si>
  <si>
    <t xml:space="preserve">13.1.1</t>
  </si>
  <si>
    <t xml:space="preserve">техническое перевооружение и реконструкция</t>
  </si>
  <si>
    <t xml:space="preserve">13.1.2</t>
  </si>
  <si>
    <t xml:space="preserve">новое строительство и расширение</t>
  </si>
  <si>
    <t xml:space="preserve">13.1.3</t>
  </si>
  <si>
    <t xml:space="preserve">проектно-изыскательные работы для объектов нового строительства будущих лет</t>
  </si>
  <si>
    <t xml:space="preserve">13.1.4</t>
  </si>
  <si>
    <t xml:space="preserve">приобретение объектов основных средств, земельных участков</t>
  </si>
  <si>
    <t xml:space="preserve">13.1.5</t>
  </si>
  <si>
    <t xml:space="preserve">проведение научно-исследовательских и опытно-конструкторских разработок</t>
  </si>
  <si>
    <t xml:space="preserve">13.1.6</t>
  </si>
  <si>
    <t xml:space="preserve">прочие выплаты, связанные с инвестициями в основной капитал</t>
  </si>
  <si>
    <t xml:space="preserve">13.2</t>
  </si>
  <si>
    <t xml:space="preserve">Приобретение нематериальных активов</t>
  </si>
  <si>
    <t xml:space="preserve">13.3</t>
  </si>
  <si>
    <t xml:space="preserve">Прочие платежи по инвестиционным операциям всего, в том числе:</t>
  </si>
  <si>
    <t xml:space="preserve">13.4</t>
  </si>
  <si>
    <t xml:space="preserve">13.4.1</t>
  </si>
  <si>
    <t xml:space="preserve">проценты по долговым обязательствам, включаемым в стоимость инвестиционного актива</t>
  </si>
  <si>
    <t xml:space="preserve">XIV</t>
  </si>
  <si>
    <t xml:space="preserve">Поступления от финансовых операций всего, в том числе:</t>
  </si>
  <si>
    <t xml:space="preserve">14.1</t>
  </si>
  <si>
    <t xml:space="preserve">Процентные поступления</t>
  </si>
  <si>
    <t xml:space="preserve">Рост обусловлен увеличением процентных стаквок на размещение в неснижаемы остаток , а таже увеличения срока размещения и объема размещаемых денежных средств.</t>
  </si>
  <si>
    <t xml:space="preserve">14.2</t>
  </si>
  <si>
    <t xml:space="preserve">Поступления  по полученным кредитам всего, в том числе:</t>
  </si>
  <si>
    <t xml:space="preserve">14.2.1</t>
  </si>
  <si>
    <t xml:space="preserve">на текущую деятельность</t>
  </si>
  <si>
    <t xml:space="preserve">14.2.2</t>
  </si>
  <si>
    <t xml:space="preserve">на инвестиционные операции</t>
  </si>
  <si>
    <t xml:space="preserve">14.2.3</t>
  </si>
  <si>
    <t xml:space="preserve">на рефинансирование кредитов и займов</t>
  </si>
  <si>
    <t xml:space="preserve">14.3</t>
  </si>
  <si>
    <t xml:space="preserve">Поступления от эмиссии акций</t>
  </si>
  <si>
    <t xml:space="preserve">14.4</t>
  </si>
  <si>
    <t xml:space="preserve">Поступления от реализации финансовых инструментов всего, в том числе:</t>
  </si>
  <si>
    <t xml:space="preserve">14.4.1</t>
  </si>
  <si>
    <t xml:space="preserve">облигационные займы</t>
  </si>
  <si>
    <t xml:space="preserve">14.4.2</t>
  </si>
  <si>
    <t xml:space="preserve">векселя</t>
  </si>
  <si>
    <t xml:space="preserve">14.5</t>
  </si>
  <si>
    <t xml:space="preserve">Поступления от займов организаций</t>
  </si>
  <si>
    <t xml:space="preserve">14.6</t>
  </si>
  <si>
    <t xml:space="preserve">Поступления за счет средств инвесторов</t>
  </si>
  <si>
    <t xml:space="preserve">14.7</t>
  </si>
  <si>
    <t xml:space="preserve">Прочие поступления по финансовым операциям</t>
  </si>
  <si>
    <t xml:space="preserve">XV</t>
  </si>
  <si>
    <t xml:space="preserve">Платежи по финансовым операциям всего, в том числе:</t>
  </si>
  <si>
    <t xml:space="preserve">15.1</t>
  </si>
  <si>
    <t xml:space="preserve">Погашение кредитов и займов всего , в том числе:</t>
  </si>
  <si>
    <t xml:space="preserve">15.1.1</t>
  </si>
  <si>
    <t xml:space="preserve">15.1.2</t>
  </si>
  <si>
    <t xml:space="preserve">15.1.3</t>
  </si>
  <si>
    <t xml:space="preserve">15.2</t>
  </si>
  <si>
    <t xml:space="preserve">15.3</t>
  </si>
  <si>
    <t xml:space="preserve">Прочие выплаты по финансовым операциям</t>
  </si>
  <si>
    <t xml:space="preserve">XVI</t>
  </si>
  <si>
    <t xml:space="preserve">Сальдо денежных средств по операционной деятельности (пункт X - пункт XI) всего</t>
  </si>
  <si>
    <t xml:space="preserve">XVII</t>
  </si>
  <si>
    <t xml:space="preserve">Сальдо денежных средств по инвестиционным операциям всего (пункт XII - пункт XIII), всего в том числе:</t>
  </si>
  <si>
    <t xml:space="preserve">17.1</t>
  </si>
  <si>
    <t xml:space="preserve">Сальдо денежных средств по инвестиционным операциям</t>
  </si>
  <si>
    <t xml:space="preserve">17.2</t>
  </si>
  <si>
    <t xml:space="preserve">Сальдо денежных средств по прочей деятельности</t>
  </si>
  <si>
    <t xml:space="preserve">XVIII</t>
  </si>
  <si>
    <t xml:space="preserve">Сальдо денежных средств по финансовым операциям всего (пункт XIV - пункт XV), в том числе:</t>
  </si>
  <si>
    <t xml:space="preserve">18.1</t>
  </si>
  <si>
    <t xml:space="preserve">Сальдо денежных средств по привлечению и погашению кредитов и займов</t>
  </si>
  <si>
    <t xml:space="preserve">18.2</t>
  </si>
  <si>
    <t xml:space="preserve">Сальдо денежных средств по прочей финансовой деятельности</t>
  </si>
  <si>
    <t xml:space="preserve">XIX</t>
  </si>
  <si>
    <t xml:space="preserve">Сальдо денежных средств от транзитных операций</t>
  </si>
  <si>
    <t xml:space="preserve">XX</t>
  </si>
  <si>
    <t xml:space="preserve">Итого сальдо денежных средств (пункт XVI + пункт XVII + пункт XVIII + пункт XIX)</t>
  </si>
  <si>
    <t xml:space="preserve">XXI</t>
  </si>
  <si>
    <t xml:space="preserve">Остаток денежных средств на начало периода</t>
  </si>
  <si>
    <t xml:space="preserve">XXII</t>
  </si>
  <si>
    <t xml:space="preserve">Остаток денежных средств на конец периода</t>
  </si>
  <si>
    <t xml:space="preserve">XXIII</t>
  </si>
  <si>
    <t xml:space="preserve">23.1</t>
  </si>
  <si>
    <t xml:space="preserve">Дебиторская задолженность на конец периода всего, в том числе:</t>
  </si>
  <si>
    <t xml:space="preserve">Рост обусловлен неполучением субсидии на компенсацию разницы в тарифе за период июнь-ноябрь т.г. по причине дефицита бюджетных ассигнований</t>
  </si>
  <si>
    <t xml:space="preserve">23.1.1</t>
  </si>
  <si>
    <t xml:space="preserve">производство и поставка электрической энергии и мощности всего, в том числе: </t>
  </si>
  <si>
    <t xml:space="preserve">23.1.1.а</t>
  </si>
  <si>
    <t xml:space="preserve">из нее просроченная</t>
  </si>
  <si>
    <t xml:space="preserve">23.1.1.1</t>
  </si>
  <si>
    <t xml:space="preserve">23.1.1.1.а</t>
  </si>
  <si>
    <t xml:space="preserve">23.1.1.2</t>
  </si>
  <si>
    <t xml:space="preserve">23.1.1.2.а</t>
  </si>
  <si>
    <t xml:space="preserve">23.1.1.3</t>
  </si>
  <si>
    <t xml:space="preserve">Неисполнение обязательств предприятиями ЖКХ в сумме 10,92 млн. руб.; учреждениями финансируемыми из местного бюджета на сумму 18,4 млн. руб.</t>
  </si>
  <si>
    <t xml:space="preserve">23.1.1.3.а</t>
  </si>
  <si>
    <t xml:space="preserve">23.1.2</t>
  </si>
  <si>
    <t xml:space="preserve">производство и поставка тепловой энергии (мощности)</t>
  </si>
  <si>
    <t xml:space="preserve">23.1.2.а</t>
  </si>
  <si>
    <t xml:space="preserve">23.1.3</t>
  </si>
  <si>
    <t xml:space="preserve">оказание услуг по передаче электрической энергии</t>
  </si>
  <si>
    <t xml:space="preserve">23.1.3.а</t>
  </si>
  <si>
    <t xml:space="preserve">23.1.4</t>
  </si>
  <si>
    <t xml:space="preserve">оказание услуг по передаче тепловой энергии, теплоносителя</t>
  </si>
  <si>
    <t xml:space="preserve">23.1.4.а</t>
  </si>
  <si>
    <t xml:space="preserve">23.1.5</t>
  </si>
  <si>
    <t xml:space="preserve">оказание услуг по технологическому присоединению</t>
  </si>
  <si>
    <t xml:space="preserve">23.1.5.а</t>
  </si>
  <si>
    <t xml:space="preserve">23.1.6</t>
  </si>
  <si>
    <t xml:space="preserve">реализация электрической энергии и мощности</t>
  </si>
  <si>
    <t xml:space="preserve">23.1.6.а</t>
  </si>
  <si>
    <t xml:space="preserve">23.1.7</t>
  </si>
  <si>
    <t xml:space="preserve">реализации тепловой энергии (мощности)</t>
  </si>
  <si>
    <t xml:space="preserve">23.1.7.а</t>
  </si>
  <si>
    <t xml:space="preserve">23.1.8</t>
  </si>
  <si>
    <t xml:space="preserve">оказание услуг по оперативно-диспетчерскому управлению в электроэнергетике всего, в том числе:</t>
  </si>
  <si>
    <t xml:space="preserve">23.1.8.а</t>
  </si>
  <si>
    <t xml:space="preserve">23.1.8.1</t>
  </si>
  <si>
    <t xml:space="preserve">23.1.8.1.а</t>
  </si>
  <si>
    <t xml:space="preserve">23.1.8.2</t>
  </si>
  <si>
    <t xml:space="preserve">23.1.8.2.а</t>
  </si>
  <si>
    <t xml:space="preserve">23.1.9</t>
  </si>
  <si>
    <t xml:space="preserve">прочая деятельность</t>
  </si>
  <si>
    <t xml:space="preserve">23.1.9.а</t>
  </si>
  <si>
    <t xml:space="preserve">23.2</t>
  </si>
  <si>
    <t xml:space="preserve">Кредиторская задолженность на конец периода всего, в том числе:</t>
  </si>
  <si>
    <t xml:space="preserve">Рост обусловлен возникновением обязательст по договору факторинга, а также ростом задолженности перед поставщиками топлива</t>
  </si>
  <si>
    <t xml:space="preserve">23.2.1</t>
  </si>
  <si>
    <t xml:space="preserve">поставщикам топлива на технологические цели</t>
  </si>
  <si>
    <t xml:space="preserve">Увелиение обусловлено ростом цен на топливо в результате проведенных закупочных процедур, а также несвоевременным получением субсидии на компенсацию разницы в тарифе </t>
  </si>
  <si>
    <t xml:space="preserve">23.2.1.а</t>
  </si>
  <si>
    <t xml:space="preserve">Увелиение обусловлено несвоевременным получением субсидии на компенсацию разницы в тарифе </t>
  </si>
  <si>
    <t xml:space="preserve">23.2.2</t>
  </si>
  <si>
    <t xml:space="preserve">поставщикам покупной энергии всего, в том числе:</t>
  </si>
  <si>
    <t xml:space="preserve">23.2.2.1</t>
  </si>
  <si>
    <t xml:space="preserve">23.2.2.1.а</t>
  </si>
  <si>
    <t xml:space="preserve">23.2.2.2</t>
  </si>
  <si>
    <t xml:space="preserve">на розничных рынках</t>
  </si>
  <si>
    <t xml:space="preserve">23.2.2.2.а</t>
  </si>
  <si>
    <t xml:space="preserve">23.2.3</t>
  </si>
  <si>
    <t xml:space="preserve">по оплате услуг на передачу электрической энергии по единой (национальной) общероссийской электрической сети</t>
  </si>
  <si>
    <t xml:space="preserve">23.2.3.а</t>
  </si>
  <si>
    <t xml:space="preserve">23.2.4</t>
  </si>
  <si>
    <t xml:space="preserve">по оплате услуг территориальных сетевых организаций</t>
  </si>
  <si>
    <t xml:space="preserve">23.2.4.а</t>
  </si>
  <si>
    <t xml:space="preserve">23.2.5</t>
  </si>
  <si>
    <t xml:space="preserve">перед персоналом по оплате труда</t>
  </si>
  <si>
    <t xml:space="preserve">23.2.5.а</t>
  </si>
  <si>
    <t xml:space="preserve">23.2.6</t>
  </si>
  <si>
    <t xml:space="preserve">перед бюджетами и внебюджетными фондами</t>
  </si>
  <si>
    <t xml:space="preserve">23.2.6.а</t>
  </si>
  <si>
    <t xml:space="preserve">23.2.7</t>
  </si>
  <si>
    <t xml:space="preserve">по договорам технологического присоединения</t>
  </si>
  <si>
    <t xml:space="preserve">23.2.7.а</t>
  </si>
  <si>
    <t xml:space="preserve">23.2.8</t>
  </si>
  <si>
    <t xml:space="preserve">по обязательствам перед поставщиками и подрядчиками по исполнению инвестиционной программы </t>
  </si>
  <si>
    <t xml:space="preserve">23.2.8.а</t>
  </si>
  <si>
    <t xml:space="preserve">23.2.9</t>
  </si>
  <si>
    <t xml:space="preserve">прочая кредиторская задолженность</t>
  </si>
  <si>
    <t xml:space="preserve">Рост обусловлен возникновением обязательст по договору факторинга</t>
  </si>
  <si>
    <t xml:space="preserve">23.2.9.а</t>
  </si>
  <si>
    <t xml:space="preserve">23.2.10</t>
  </si>
  <si>
    <t xml:space="preserve">расчеты по обязательствам по аренде</t>
  </si>
  <si>
    <t xml:space="preserve">23.3</t>
  </si>
  <si>
    <t xml:space="preserve">Отношение поступлений денежных средств к выручке от реализованных товаров и оказанных услуг (с учетом НДС) всего, в том числе:</t>
  </si>
  <si>
    <t xml:space="preserve">%</t>
  </si>
  <si>
    <t xml:space="preserve">23.3.1</t>
  </si>
  <si>
    <t xml:space="preserve">от производства и поставки электрической энергии и мощности</t>
  </si>
  <si>
    <t xml:space="preserve">23.3.1.1</t>
  </si>
  <si>
    <t xml:space="preserve">от производства и поставки электрической энергии на оптовом рынке электрической энергии и мощности</t>
  </si>
  <si>
    <t xml:space="preserve">23.3.1.2</t>
  </si>
  <si>
    <t xml:space="preserve">от производства и поставки электрической мощности на оптовом рынке электрической энергии и мощности</t>
  </si>
  <si>
    <t xml:space="preserve">23.3.1.3</t>
  </si>
  <si>
    <t xml:space="preserve">от производства и поставки электрической энергии (мощности) на розничных рынках электрической энергии</t>
  </si>
  <si>
    <t xml:space="preserve">23.3.2</t>
  </si>
  <si>
    <t xml:space="preserve">от производства и поставки тепловой энергии (мощности)</t>
  </si>
  <si>
    <t xml:space="preserve">23.3.3</t>
  </si>
  <si>
    <t xml:space="preserve">от оказания услуг по передаче электрической энергии</t>
  </si>
  <si>
    <t xml:space="preserve">23.3.4</t>
  </si>
  <si>
    <t xml:space="preserve">от оказания услуг по передаче тепловой энергии, теплоносителя</t>
  </si>
  <si>
    <t xml:space="preserve">23.3.5</t>
  </si>
  <si>
    <t xml:space="preserve">от реализации электрической энергии и мощности</t>
  </si>
  <si>
    <t xml:space="preserve">23.3.6</t>
  </si>
  <si>
    <t xml:space="preserve">от реализации тепловой энергии (мощности)</t>
  </si>
  <si>
    <t xml:space="preserve">23.3.7</t>
  </si>
  <si>
    <t xml:space="preserve">от оказания услуг по оперативно-диспетчерскому управлению в электроэнергетике всего, в том числе:</t>
  </si>
  <si>
    <t xml:space="preserve">23.3.7.1</t>
  </si>
  <si>
    <t xml:space="preserve">23.3.7.2</t>
  </si>
  <si>
    <t xml:space="preserve">ТЕХНИКО-ЭКОНОМИЧЕСКИЕ ПОКАЗАТЕЛИ</t>
  </si>
  <si>
    <t xml:space="preserve">XXIV</t>
  </si>
  <si>
    <t xml:space="preserve">В отношении деятельности по производству электрической, тепловой энергии (мощности)</t>
  </si>
  <si>
    <t xml:space="preserve">x</t>
  </si>
  <si>
    <t xml:space="preserve">24.1</t>
  </si>
  <si>
    <t xml:space="preserve">Установленная электрическая мощность</t>
  </si>
  <si>
    <t xml:space="preserve">МВт</t>
  </si>
  <si>
    <t xml:space="preserve">24.2</t>
  </si>
  <si>
    <t xml:space="preserve">Установленная тепловая мощность</t>
  </si>
  <si>
    <t xml:space="preserve">Гкал/час</t>
  </si>
  <si>
    <t xml:space="preserve">24.3</t>
  </si>
  <si>
    <t xml:space="preserve">Располагаемая электрическая мощность</t>
  </si>
  <si>
    <t xml:space="preserve">24.4</t>
  </si>
  <si>
    <t xml:space="preserve">Присоединенная тепловая мощность</t>
  </si>
  <si>
    <t xml:space="preserve">24.5</t>
  </si>
  <si>
    <t xml:space="preserve">Объем выработанной электрической энергии</t>
  </si>
  <si>
    <t xml:space="preserve">млн кВт⋅ч</t>
  </si>
  <si>
    <t xml:space="preserve">24.6</t>
  </si>
  <si>
    <t xml:space="preserve">Объем продукции отпущенной с шин (коллекторов)</t>
  </si>
  <si>
    <t xml:space="preserve">24.6.1</t>
  </si>
  <si>
    <t xml:space="preserve">электрической энергии</t>
  </si>
  <si>
    <t xml:space="preserve">24.6.2</t>
  </si>
  <si>
    <t xml:space="preserve">тепловой энергии</t>
  </si>
  <si>
    <t xml:space="preserve">тыс. Гкал</t>
  </si>
  <si>
    <t xml:space="preserve">24.7</t>
  </si>
  <si>
    <t xml:space="preserve">Объем покупной продукции для последующей продажи</t>
  </si>
  <si>
    <t xml:space="preserve">24.7.1</t>
  </si>
  <si>
    <t xml:space="preserve">24.7.2</t>
  </si>
  <si>
    <t xml:space="preserve">электрической мощности</t>
  </si>
  <si>
    <t xml:space="preserve">24.7.3</t>
  </si>
  <si>
    <t xml:space="preserve">24.8</t>
  </si>
  <si>
    <t xml:space="preserve">Объем покупной продукции на технологические цели</t>
  </si>
  <si>
    <t xml:space="preserve">24.8.1</t>
  </si>
  <si>
    <t xml:space="preserve">24.8.2</t>
  </si>
  <si>
    <t xml:space="preserve">24.9</t>
  </si>
  <si>
    <t xml:space="preserve">Объем продукции отпущенной (проданной) потребителям</t>
  </si>
  <si>
    <t xml:space="preserve">24.9.1</t>
  </si>
  <si>
    <t xml:space="preserve">24.9.2</t>
  </si>
  <si>
    <t xml:space="preserve">24.9.3</t>
  </si>
  <si>
    <t xml:space="preserve">XXV</t>
  </si>
  <si>
    <t xml:space="preserve">В отношении деятельности по передаче электрической энергии</t>
  </si>
  <si>
    <t xml:space="preserve">25.1</t>
  </si>
  <si>
    <t xml:space="preserve">Объем отпуска электрической энергии из сети (полезный отпуск) всего, в том числе:</t>
  </si>
  <si>
    <t xml:space="preserve">25.1.1</t>
  </si>
  <si>
    <t xml:space="preserve">потребителям, присоединенным к единой (национальной) общероссийской электрической сети всего, в том числе:</t>
  </si>
  <si>
    <t xml:space="preserve">25.1.1.1</t>
  </si>
  <si>
    <t xml:space="preserve">территориальные сетевые организации</t>
  </si>
  <si>
    <t xml:space="preserve">25.1.1.2</t>
  </si>
  <si>
    <t xml:space="preserve">потребители, не являющиеся территориальными сетевыми организациями</t>
  </si>
  <si>
    <t xml:space="preserve">25.2</t>
  </si>
  <si>
    <t xml:space="preserve">Объем технологического расхода (потерь) при передаче электрической энергии</t>
  </si>
  <si>
    <t xml:space="preserve">25.3</t>
  </si>
  <si>
    <t xml:space="preserve">Заявленная мощность/фактическая мощность всего, в том числе:</t>
  </si>
  <si>
    <t xml:space="preserve">25.3.1</t>
  </si>
  <si>
    <t xml:space="preserve">потребителей, присоединенных к единой (национальной) общероссийской электрической сети всего, в том числе:</t>
  </si>
  <si>
    <t xml:space="preserve">25.3.1.1</t>
  </si>
  <si>
    <t xml:space="preserve">25.3.1.2</t>
  </si>
  <si>
    <t xml:space="preserve">25.4</t>
  </si>
  <si>
    <t xml:space="preserve">Количество условных единиц обслуживаемого электросетевого оборудования</t>
  </si>
  <si>
    <t xml:space="preserve">у.е.</t>
  </si>
  <si>
    <t xml:space="preserve">25.5</t>
  </si>
  <si>
    <t xml:space="preserve">Необходимая валовая выручка сетевой организации в части содержания (пункт 1.3 - пункт 2.2.1 - пункт 2.2.2 - пункт 2.1.2.1.1)</t>
  </si>
  <si>
    <t xml:space="preserve">XXVI</t>
  </si>
  <si>
    <t xml:space="preserve">В отношении сбытовой деятельности</t>
  </si>
  <si>
    <t xml:space="preserve">26.1</t>
  </si>
  <si>
    <t xml:space="preserve">Полезный отпуск электрической энергии потребителям</t>
  </si>
  <si>
    <t xml:space="preserve">26.2</t>
  </si>
  <si>
    <t xml:space="preserve">Отпуск тепловой энергии потребителям</t>
  </si>
  <si>
    <t xml:space="preserve"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</si>
  <si>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</si>
  <si>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 xml:space="preserve">26.4</t>
  </si>
  <si>
    <t xml:space="preserve">Необходимая валовая выручка сбытовой организации без учета затрат на покупку тепловой энергии и оплаты услуг по ее передаче</t>
  </si>
  <si>
    <t xml:space="preserve">XXVII</t>
  </si>
  <si>
    <t xml:space="preserve">В отношении деятельности по оперативно-диспетчерскому управлению</t>
  </si>
  <si>
    <t xml:space="preserve">27.1</t>
  </si>
  <si>
    <t xml:space="preserve">Установленная мощность в Единой энергетической системе России, в том числе</t>
  </si>
  <si>
    <t xml:space="preserve">27.1.1</t>
  </si>
  <si>
    <t xml:space="preserve"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</si>
  <si>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 xml:space="preserve">27.1.2</t>
  </si>
  <si>
    <t xml:space="preserve"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</si>
  <si>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 xml:space="preserve">27.1.3</t>
  </si>
  <si>
    <t xml:space="preserve">средняя мощность поставки электрической энергии по группам точек поставки импорта на оптовом рынке</t>
  </si>
  <si>
    <t xml:space="preserve">27.2</t>
  </si>
  <si>
    <t xml:space="preserve">Объем потребления в Единой энергетической системе России, в том числе</t>
  </si>
  <si>
    <t xml:space="preserve">27.2.1</t>
  </si>
  <si>
    <t xml:space="preserve">суммарный объем потребления (покупки) электрической энергии по всем группам точек поставки, зарегистрированным на оптовом рынке</t>
  </si>
  <si>
    <t xml:space="preserve">27.2.2</t>
  </si>
  <si>
    <t xml:space="preserve">суммарный объем поставки электрической энергии на экспорт из России</t>
  </si>
  <si>
    <t xml:space="preserve">27.3</t>
  </si>
  <si>
    <t xml:space="preserve">Собственная необходимая валовая выручка субъекта оперативно-диспетчерского управления, всего в том числе</t>
  </si>
  <si>
    <t xml:space="preserve">27.3.1</t>
  </si>
  <si>
    <t xml:space="preserve"> в части управления технологическими режимами </t>
  </si>
  <si>
    <t xml:space="preserve">27.3.2</t>
  </si>
  <si>
    <t xml:space="preserve">XXVIII</t>
  </si>
  <si>
    <t xml:space="preserve">Среднесписочная численность работников</t>
  </si>
  <si>
    <t xml:space="preserve">человек</t>
  </si>
  <si>
    <t xml:space="preserve">2 Источники финансирования инвестиционной программы субъекта электроэнергетики </t>
  </si>
  <si>
    <t xml:space="preserve">Отклонения от плановых значений по итогам отчетного квартала</t>
  </si>
  <si>
    <t xml:space="preserve">Источники финансирования инвестиционной программы всего (строка I+строка II) всего, в том числе::</t>
  </si>
  <si>
    <t xml:space="preserve">Снижение финансирования в связи с несвоевременным выполнением обязательств контрагентами.</t>
  </si>
  <si>
    <t xml:space="preserve">Собственные средства всего, в том числе:</t>
  </si>
  <si>
    <t xml:space="preserve">Прибыль, направляемая на инвестиции, в том числе:</t>
  </si>
  <si>
    <t xml:space="preserve">полученная от реализации продукции и оказанных услуг по регулируемым ценам (тарифам):</t>
  </si>
  <si>
    <t xml:space="preserve">1.1.1.1</t>
  </si>
  <si>
    <t xml:space="preserve">производства и поставки электрической энергии и мощности</t>
  </si>
  <si>
    <t xml:space="preserve">1.1.1.1.1</t>
  </si>
  <si>
    <t xml:space="preserve">1.1.1.1.2</t>
  </si>
  <si>
    <t xml:space="preserve">1.1.1.1.3</t>
  </si>
  <si>
    <t xml:space="preserve">1.1.1.2</t>
  </si>
  <si>
    <t xml:space="preserve">производства и поставки тепловой энергии (мощности)</t>
  </si>
  <si>
    <t xml:space="preserve">1.1.1.3</t>
  </si>
  <si>
    <t xml:space="preserve">оказания услуг по передаче электрической энергии</t>
  </si>
  <si>
    <t xml:space="preserve">1.1.1.4</t>
  </si>
  <si>
    <t xml:space="preserve">оказания услуг по передаче тепловой энергии, теплоносителя</t>
  </si>
  <si>
    <t xml:space="preserve">1.1.1.5</t>
  </si>
  <si>
    <t xml:space="preserve">от технологического присоединения, в том числе</t>
  </si>
  <si>
    <t xml:space="preserve">1.1.1.5.1</t>
  </si>
  <si>
    <t xml:space="preserve">от технологического присоединения объектов по производству электрической и тепловой энергии</t>
  </si>
  <si>
    <t xml:space="preserve">1.1.1.5.1.а</t>
  </si>
  <si>
    <t xml:space="preserve">    авансовое использование прибыли</t>
  </si>
  <si>
    <t xml:space="preserve">1.1.1.5.2</t>
  </si>
  <si>
    <t xml:space="preserve">от технологического присоединения потребителей</t>
  </si>
  <si>
    <t xml:space="preserve">1.1.1.5.2.а</t>
  </si>
  <si>
    <t xml:space="preserve">Использование фактической выручки от технологического присоединения в полном объеме.</t>
  </si>
  <si>
    <t xml:space="preserve">1.1.1.6</t>
  </si>
  <si>
    <t xml:space="preserve">реализации электрической энергии и мощности</t>
  </si>
  <si>
    <t xml:space="preserve">1.1.1.7</t>
  </si>
  <si>
    <t xml:space="preserve">1.1.1.8</t>
  </si>
  <si>
    <t xml:space="preserve">оказания услуг по оперативно-диспетчерскому управлению в электроэнергетике всего, в том числе:</t>
  </si>
  <si>
    <t xml:space="preserve">1.1.1.8.1</t>
  </si>
  <si>
    <t xml:space="preserve">1.1.1.8.2</t>
  </si>
  <si>
    <t xml:space="preserve">прибыль от продажи электрической энергии (мощности) по нерегулируемым ценам, всего в том числе:</t>
  </si>
  <si>
    <t xml:space="preserve">1.1.2.1</t>
  </si>
  <si>
    <t xml:space="preserve">1.1.2.2</t>
  </si>
  <si>
    <t xml:space="preserve">1.1.2.3</t>
  </si>
  <si>
    <t xml:space="preserve">прочая прибыль</t>
  </si>
  <si>
    <t xml:space="preserve">Амортизация основных средств всего, в том числе:</t>
  </si>
  <si>
    <t xml:space="preserve">1.2.1</t>
  </si>
  <si>
    <t xml:space="preserve">текущая амортизация, учтенная в ценах (тарифах) всего, в том числе:</t>
  </si>
  <si>
    <t xml:space="preserve">1.2.1.1</t>
  </si>
  <si>
    <t xml:space="preserve">производство и поставка электрической энергии и мощности</t>
  </si>
  <si>
    <t xml:space="preserve">1.2.1.1.1</t>
  </si>
  <si>
    <t xml:space="preserve">1.2.1.1.2</t>
  </si>
  <si>
    <t xml:space="preserve">1.2.1.1.3</t>
  </si>
  <si>
    <t xml:space="preserve">1.2.1.2</t>
  </si>
  <si>
    <t xml:space="preserve">1.2.1.3</t>
  </si>
  <si>
    <t xml:space="preserve">1.2.1.4</t>
  </si>
  <si>
    <t xml:space="preserve">1.2.1.5</t>
  </si>
  <si>
    <t xml:space="preserve">1.2.1.6</t>
  </si>
  <si>
    <t xml:space="preserve">1.2.1.7</t>
  </si>
  <si>
    <t xml:space="preserve">1.2.1.7.1</t>
  </si>
  <si>
    <t xml:space="preserve">1.2.1.7.2</t>
  </si>
  <si>
    <t xml:space="preserve">1.2.2</t>
  </si>
  <si>
    <t xml:space="preserve">прочая текущая амортизация</t>
  </si>
  <si>
    <t xml:space="preserve">1.2.3</t>
  </si>
  <si>
    <t xml:space="preserve">недоиспользованная амортизация прошлых лет всего, в том числе:</t>
  </si>
  <si>
    <t xml:space="preserve">1.2.3.1</t>
  </si>
  <si>
    <t xml:space="preserve">1.2.3.1.1</t>
  </si>
  <si>
    <t xml:space="preserve">1.2.3.1.2.</t>
  </si>
  <si>
    <t xml:space="preserve">1.2.3.1.3</t>
  </si>
  <si>
    <t xml:space="preserve">1.2.3.2</t>
  </si>
  <si>
    <t xml:space="preserve">1.2.3.3</t>
  </si>
  <si>
    <t xml:space="preserve">1.2.3.4</t>
  </si>
  <si>
    <t xml:space="preserve">1.2.3.5</t>
  </si>
  <si>
    <t xml:space="preserve">1.2.3.6</t>
  </si>
  <si>
    <t xml:space="preserve">1.2.3.7</t>
  </si>
  <si>
    <t xml:space="preserve">1.2.3.7.1</t>
  </si>
  <si>
    <t xml:space="preserve">1.2.3.7.2</t>
  </si>
  <si>
    <t xml:space="preserve">Возврат налога на добавленную стоимость</t>
  </si>
  <si>
    <t xml:space="preserve">Использование фактического возврата НДС в полном объеме.</t>
  </si>
  <si>
    <t xml:space="preserve">Прочие собственные средства всего, в том числе:</t>
  </si>
  <si>
    <t xml:space="preserve">1.4.1</t>
  </si>
  <si>
    <t xml:space="preserve">средства от эмиссии акций</t>
  </si>
  <si>
    <t xml:space="preserve">1.4.2</t>
  </si>
  <si>
    <t xml:space="preserve">остаток собственных средств на начало года</t>
  </si>
  <si>
    <t xml:space="preserve">1.4.3</t>
  </si>
  <si>
    <t xml:space="preserve">от реализации продукции и оказания услуг по регулируемым ценам (тарифам)</t>
  </si>
  <si>
    <t xml:space="preserve">1.4.4</t>
  </si>
  <si>
    <t xml:space="preserve">прочие</t>
  </si>
  <si>
    <t xml:space="preserve">Привлеченные средства всего, в том числе:</t>
  </si>
  <si>
    <t xml:space="preserve">Кредиты</t>
  </si>
  <si>
    <t xml:space="preserve">Облигационные займы</t>
  </si>
  <si>
    <t xml:space="preserve">Векселя</t>
  </si>
  <si>
    <t xml:space="preserve">Займы организаций</t>
  </si>
  <si>
    <t xml:space="preserve">Бюджетное финансирование</t>
  </si>
  <si>
    <t xml:space="preserve">2.5.1.1</t>
  </si>
  <si>
    <t xml:space="preserve">в том числе средства федерального бюджета, недоиспользованные в прошлых периодах</t>
  </si>
  <si>
    <t xml:space="preserve">2.5.2.1</t>
  </si>
  <si>
    <t xml:space="preserve">в том числе средства консолидированного бюджета субъекта Российской Федерации, недоиспользованные в прошлых периодах</t>
  </si>
  <si>
    <t xml:space="preserve">Использование лизинга</t>
  </si>
  <si>
    <t xml:space="preserve">Прочие привлеченные средства</t>
  </si>
  <si>
    <t xml:space="preserve">3.1.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</si>
  <si>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</si>
  <si>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 xml:space="preserve">цен (тарифов) на услуги по передаче электрической энергии;</t>
  </si>
  <si>
    <t xml:space="preserve">3.1.1.1</t>
  </si>
  <si>
    <t xml:space="preserve">амортизации, учтенной в ценах (тарифах) на услуги по передаче электрической энергии;</t>
  </si>
  <si>
    <t xml:space="preserve">3.1.1.2</t>
  </si>
  <si>
    <t xml:space="preserve"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</si>
  <si>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 xml:space="preserve">кредитов</t>
  </si>
  <si>
    <t xml:space="preserve">3.1.4</t>
  </si>
  <si>
    <t xml:space="preserve">прибыль от услуг по технологическому присоединению</t>
  </si>
  <si>
    <t xml:space="preserve"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</si>
  <si>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 xml:space="preserve">3.2.1</t>
  </si>
  <si>
    <t xml:space="preserve">возврат инвестированного капитала, направляемый на инвестиции</t>
  </si>
  <si>
    <t xml:space="preserve">3.2.2</t>
  </si>
  <si>
    <t xml:space="preserve">доход на инвестированный капитал, направляемый на инвестиции</t>
  </si>
  <si>
    <t xml:space="preserve">3.2.3</t>
  </si>
  <si>
    <t xml:space="preserve">заемные средства, направляемые на инвестиции</t>
  </si>
  <si>
    <t xml:space="preserve"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</si>
  <si>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 xml:space="preserve">Данный лист нужно удалить при отправке в Минэнерго!</t>
  </si>
  <si>
    <t xml:space="preserve">                                   I.                     Правила заполнения формы раскрытия  «Форма 10. Отчет об исполнении финансового плана субъекта электроэнергетики, в том числе по источникам финансирования инвестиционной программы»</t>
  </si>
  <si>
    <t xml:space="preserve">1.                 Форма раскрытия «Форма 10. Отчет об исполнении финансового плана субъекта электроэнергетики, в том числе по источникам финансирования инвестиционной программы» заполняется ежегодно.</t>
  </si>
  <si>
    <t xml:space="preserve">2.                 В разделе с наименованием «Отчетный год N» в столбце 4 с наименованием «План» указываются значения показателей в соответствии со значениями данных показателей, определенных в решении об утверждении инвестиционной программы на отчетный год (N).</t>
  </si>
  <si>
    <t xml:space="preserve">В случае,  если значения показателей отсутствуют в решении об утверждении инвестиционной программы на отчетный год (N), то в соответствующих столбцах отображается параметр «нд».</t>
  </si>
  <si>
    <t xml:space="preserve">3.                 В разделе с наименованием «Отчетный год N» в столбце 5 с наименованием «Факт» указываются значения показателей, определенные в соответствии с законодательством Российской Федерации о бухгалтерском учете по состоянию на последний календарный день отчетного года (N). </t>
  </si>
  <si>
    <t xml:space="preserve">4.                 Форма финансового плана является исчерпывающей, внесение изменений в части добавления (удаления) строк, изменения их наименования не допускается. При этом, в случае отсутствия значений каких-либо показателей, в строке и соответствующем столбце указывается значение «нд», если иное не определено Правилами заполнения формы финансового плана субъекта электроэнергетики, утвержденных приказом Министерства энергетики Российской Федерации от 13.04.2017 № 310 «Об утверждении формы финансового плана субъекта электроэнергетики, правил заполнения указанной формы и требований к форматам электронных документов, содержащих информацию о финансовом плане субъекта электроэнергетики» (далее – Правила заполнения формы финансового плана).</t>
  </si>
  <si>
    <t xml:space="preserve">5.                 В разделе с наименованием «Отклонения от плановых значений года N» в столбце 6 указывается разница между фактическими и плановыми значениями показателей в соответствующих единицах измерения (ст.6 = ст.5 - ст.4). В столбце 7 указывается процент отклонения фактических значений от плановых значений показателей в процентах (ст.7 = ст.6 / ст.4 * 100).</t>
  </si>
  <si>
    <t xml:space="preserve">6.                 В столбце 8 с наименованием «Причины отклонений» указывается причина отклонений фактических значений от плановых. Причина указывается  если отклонение от планового значения показателя составляет более 10 процентов.</t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</si>
</sst>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@"/>
    <numFmt numFmtId="166" formatCode="#,##0.00"/>
    <numFmt numFmtId="167" formatCode="0.00"/>
    <numFmt numFmtId="168" formatCode="0%"/>
    <numFmt numFmtId="169" formatCode="0.0%"/>
    <numFmt numFmtId="170" formatCode="0.00000000000"/>
    <numFmt numFmtId="171" formatCode="0.00000000000000"/>
    <numFmt numFmtId="172" formatCode="0.00000000"/>
  </numFmts>
  <fonts count="36">
    <font>
      <sz val="12"/>
      <name val="Times New Roman"/>
      <family val="0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 val="true"/>
      <sz val="18"/>
      <name val="Times New Roman"/>
      <family val="1"/>
      <charset val="204"/>
    </font>
    <font>
      <b val="true"/>
      <u val="single"/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 val="true"/>
      <sz val="14"/>
      <color rgb="FF000000"/>
      <name val="Times New Roman"/>
      <family val="1"/>
      <charset val="204"/>
    </font>
    <font>
      <b val="true"/>
      <sz val="14"/>
      <name val="Times New Roman CYR"/>
      <family val="0"/>
      <charset val="204"/>
    </font>
    <font>
      <b val="true"/>
      <u val="single"/>
      <sz val="14"/>
      <color rgb="FF000000"/>
      <name val="Times New Roman"/>
      <family val="0"/>
      <charset val="1"/>
    </font>
    <font>
      <sz val="14"/>
      <name val="Times New Roman CYR"/>
      <family val="0"/>
      <charset val="1"/>
    </font>
    <font>
      <b val="true"/>
      <sz val="16"/>
      <name val="Times New Roman"/>
      <family val="1"/>
      <charset val="204"/>
    </font>
    <font>
      <b val="true"/>
      <sz val="10"/>
      <name val="Times New Roman CYR"/>
      <family val="0"/>
      <charset val="1"/>
    </font>
    <font>
      <b val="true"/>
      <sz val="12"/>
      <name val="Times New Roman CYR"/>
      <family val="0"/>
      <charset val="1"/>
    </font>
    <font>
      <b val="true"/>
      <sz val="10"/>
      <name val="Times New Roman"/>
      <family val="1"/>
      <charset val="204"/>
    </font>
    <font>
      <sz val="10"/>
      <name val="Times New Roman CYR"/>
      <family val="0"/>
      <charset val="204"/>
    </font>
    <font>
      <sz val="14"/>
      <color rgb="FF000000"/>
      <name val="Times New Roman CYR"/>
      <family val="0"/>
      <charset val="204"/>
    </font>
    <font>
      <i val="true"/>
      <sz val="11"/>
      <color rgb="FF808080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 Cyr"/>
      <family val="0"/>
      <charset val="1"/>
    </font>
    <font>
      <sz val="11"/>
      <color rgb="FF000000"/>
      <name val="Calibri"/>
      <family val="2"/>
      <charset val="204"/>
    </font>
    <font>
      <sz val="10"/>
      <color rgb="FF000000"/>
      <name val="Times New Roman CYR"/>
      <family val="0"/>
      <charset val="1"/>
    </font>
    <font>
      <sz val="10"/>
      <color rgb="FF000000"/>
      <name val="Times New Roman CYR"/>
      <family val="0"/>
      <charset val="204"/>
    </font>
    <font>
      <sz val="16"/>
      <color rgb="FF000000"/>
      <name val="Times New Roman"/>
      <family val="1"/>
      <charset val="204"/>
    </font>
    <font>
      <sz val="12"/>
      <color rgb="FF77933C"/>
      <name val="Times New Roman"/>
      <family val="1"/>
      <charset val="204"/>
    </font>
    <font>
      <sz val="11"/>
      <color rgb="FF000000"/>
      <name val="Times New Roman CYR"/>
      <family val="0"/>
      <charset val="1"/>
    </font>
    <font>
      <b val="true"/>
      <sz val="11"/>
      <color rgb="FF000000"/>
      <name val="Times New Roman CYR"/>
      <family val="0"/>
      <charset val="1"/>
    </font>
    <font>
      <b val="true"/>
      <sz val="11"/>
      <color rgb="FF000000"/>
      <name val="Times New Roman"/>
      <family val="1"/>
      <charset val="204"/>
    </font>
    <font>
      <i val="true"/>
      <sz val="10"/>
      <color rgb="FF000000"/>
      <name val="Times New Roman CYR"/>
      <family val="0"/>
      <charset val="1"/>
    </font>
    <font>
      <i val="true"/>
      <sz val="10"/>
      <color rgb="FF000000"/>
      <name val="Times New Roman"/>
      <family val="1"/>
      <charset val="204"/>
    </font>
    <font>
      <sz val="12"/>
      <name val="Calibri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6">
    <border diagonalUp="false" diagonalDown="false">
      <left/>
      <right/>
      <top/>
      <bottom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/>
      <right/>
      <top style="thin"/>
      <bottom style="medium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68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1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2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5" fillId="2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5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7" fillId="2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2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0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2" borderId="0" xfId="0" applyFont="true" applyBorder="false" applyAlignment="true" applyProtection="false">
      <alignment horizontal="justify" vertical="center" textRotation="0" wrapText="false" indent="0" shrinkToFit="false"/>
      <protection locked="true" hidden="false"/>
    </xf>
    <xf numFmtId="164" fontId="11" fillId="2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3" fillId="2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4" fillId="2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5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2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8" fillId="2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2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2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2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19" fillId="2" borderId="9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21" fillId="2" borderId="4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2" borderId="4" xfId="2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1" fillId="2" borderId="4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23" fillId="2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21" fillId="2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21" fillId="2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1" fillId="2" borderId="4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7" fontId="5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2" fillId="2" borderId="4" xfId="20" applyFont="true" applyBorder="true" applyAlignment="true" applyProtection="true">
      <alignment horizontal="left" vertical="center" textRotation="0" wrapText="false" indent="2" shrinkToFit="false"/>
      <protection locked="true" hidden="false"/>
    </xf>
    <xf numFmtId="166" fontId="21" fillId="2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2" borderId="4" xfId="20" applyFont="true" applyBorder="true" applyAlignment="true" applyProtection="true">
      <alignment horizontal="left" vertical="center" textRotation="0" wrapText="true" indent="2" shrinkToFit="false"/>
      <protection locked="true" hidden="false"/>
    </xf>
    <xf numFmtId="166" fontId="21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1" fillId="2" borderId="4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22" fillId="2" borderId="4" xfId="20" applyFont="true" applyBorder="true" applyAlignment="true" applyProtection="true">
      <alignment horizontal="left" vertical="center" textRotation="0" wrapText="false" indent="5" shrinkToFit="false"/>
      <protection locked="true" hidden="false"/>
    </xf>
    <xf numFmtId="164" fontId="21" fillId="0" borderId="4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22" fillId="2" borderId="4" xfId="20" applyFont="true" applyBorder="true" applyAlignment="true" applyProtection="true">
      <alignment horizontal="left" vertical="center" textRotation="0" wrapText="true" indent="5" shrinkToFit="false"/>
      <protection locked="true" hidden="false"/>
    </xf>
    <xf numFmtId="167" fontId="21" fillId="2" borderId="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1" fillId="2" borderId="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2" fillId="2" borderId="4" xfId="20" applyFont="true" applyBorder="true" applyAlignment="true" applyProtection="true">
      <alignment horizontal="left" vertical="center" textRotation="0" wrapText="true" indent="10" shrinkToFit="false"/>
      <protection locked="true" hidden="false"/>
    </xf>
    <xf numFmtId="164" fontId="22" fillId="2" borderId="4" xfId="20" applyFont="true" applyBorder="true" applyAlignment="true" applyProtection="true">
      <alignment horizontal="left" vertical="center" textRotation="0" wrapText="true" indent="11" shrinkToFit="false"/>
      <protection locked="true" hidden="false"/>
    </xf>
    <xf numFmtId="164" fontId="22" fillId="2" borderId="4" xfId="20" applyFont="true" applyBorder="true" applyAlignment="true" applyProtection="true">
      <alignment horizontal="left" vertical="center" textRotation="0" wrapText="true" indent="3" shrinkToFit="false"/>
      <protection locked="true" hidden="false"/>
    </xf>
    <xf numFmtId="164" fontId="22" fillId="2" borderId="4" xfId="20" applyFont="true" applyBorder="true" applyAlignment="true" applyProtection="true">
      <alignment horizontal="left" vertical="center" textRotation="0" wrapText="false" indent="3" shrinkToFit="false"/>
      <protection locked="true" hidden="false"/>
    </xf>
    <xf numFmtId="164" fontId="21" fillId="0" borderId="4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6" fontId="24" fillId="2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23" fillId="2" borderId="1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2" borderId="4" xfId="20" applyFont="true" applyBorder="true" applyAlignment="true" applyProtection="true">
      <alignment horizontal="left" vertical="center" textRotation="0" wrapText="true" indent="6" shrinkToFit="false"/>
      <protection locked="true" hidden="false"/>
    </xf>
    <xf numFmtId="164" fontId="21" fillId="0" borderId="4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22" fillId="2" borderId="4" xfId="20" applyFont="true" applyBorder="true" applyAlignment="true" applyProtection="true">
      <alignment horizontal="left" vertical="center" textRotation="0" wrapText="true" indent="8" shrinkToFit="false"/>
      <protection locked="true" hidden="false"/>
    </xf>
    <xf numFmtId="166" fontId="25" fillId="2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23" fillId="2" borderId="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23" fillId="0" borderId="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1" fillId="2" borderId="1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22" fillId="2" borderId="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21" fillId="0" borderId="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7" fontId="21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26" fillId="2" borderId="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2" fillId="2" borderId="4" xfId="20" applyFont="true" applyBorder="true" applyAlignment="true" applyProtection="true">
      <alignment horizontal="left" vertical="center" textRotation="0" wrapText="true" indent="15" shrinkToFit="false"/>
      <protection locked="true" hidden="false"/>
    </xf>
    <xf numFmtId="168" fontId="21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1" fillId="2" borderId="11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22" fillId="2" borderId="4" xfId="2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6" fontId="21" fillId="2" borderId="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21" fillId="2" borderId="4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21" fillId="2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2" borderId="4" xfId="20" applyFont="true" applyBorder="true" applyAlignment="true" applyProtection="true">
      <alignment horizontal="left" vertical="center" textRotation="0" wrapText="false" indent="6" shrinkToFit="false"/>
      <protection locked="true" hidden="false"/>
    </xf>
    <xf numFmtId="164" fontId="24" fillId="2" borderId="4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2" borderId="2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21" fillId="2" borderId="4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2" fillId="2" borderId="3" xfId="2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24" fillId="2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4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2" borderId="1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22" fillId="2" borderId="1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70" fontId="5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1" fontId="5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2" fontId="5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1" fillId="2" borderId="7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27" fillId="2" borderId="13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8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2" fontId="28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29" fillId="2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9" fillId="2" borderId="2" xfId="2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9" fillId="2" borderId="3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0" fillId="2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0" fillId="2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1" fillId="2" borderId="3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1" fillId="2" borderId="4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1" fillId="2" borderId="5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32" fillId="2" borderId="14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2" fillId="2" borderId="8" xfId="2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32" fillId="2" borderId="7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2" fillId="2" borderId="15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2" fillId="2" borderId="8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3" fillId="2" borderId="7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2" fillId="2" borderId="1" xfId="2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21" fillId="2" borderId="11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21" fillId="2" borderId="4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21" fillId="2" borderId="4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21" fillId="2" borderId="4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1" fillId="2" borderId="11" xfId="2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22" fillId="2" borderId="4" xfId="20" applyFont="true" applyBorder="true" applyAlignment="true" applyProtection="true">
      <alignment horizontal="left" vertical="center" textRotation="0" wrapText="false" indent="11" shrinkToFit="false"/>
      <protection locked="true" hidden="false"/>
    </xf>
    <xf numFmtId="164" fontId="34" fillId="2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6" fillId="2" borderId="0" xfId="0" applyFont="true" applyBorder="false" applyAlignment="true" applyProtection="false">
      <alignment horizontal="justify" vertical="bottom" textRotation="0" wrapText="false" indent="0" shrinkToFit="false"/>
      <protection locked="true" hidden="false"/>
    </xf>
    <xf numFmtId="164" fontId="35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2" borderId="4" xfId="20" applyFont="true" applyBorder="true" applyAlignment="true" applyProtection="true">
      <alignment horizontal="left" vertical="center" textRotation="0" wrapText="false" indent="10" shrinkToFit="false"/>
      <protection locked="true" hidden="false"/>
    </xf>
    <xf numFmtId="164" fontId="21" fillId="2" borderId="4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24" fillId="2" borderId="4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3" customBuiltin="true"/>
  </cellStyles>
  <dxfs count="23">
    <dxf>
      <font>
        <name val="Times New Roman"/>
        <charset val="204"/>
        <family val="0"/>
      </font>
    </dxf>
    <dxf>
      <font>
        <name val="Times New Roman"/>
        <charset val="1"/>
        <family val="0"/>
        <b val="0"/>
        <i val="0"/>
        <strike val="0"/>
        <outline val="0"/>
        <shadow val="0"/>
        <color rgb="FF9C0006"/>
        <u val="none"/>
      </font>
      <numFmt numFmtId="164" formatCode="General"/>
      <fill>
        <patternFill>
          <bgColor rgb="FFFFC7CE"/>
        </patternFill>
      </fill>
    </dxf>
    <dxf>
      <font>
        <name val="Times New Roman"/>
        <charset val="1"/>
        <family val="0"/>
        <b val="0"/>
        <i val="0"/>
        <strike val="0"/>
        <outline val="0"/>
        <shadow val="0"/>
        <color rgb="FFFFFFFF"/>
        <u val="none"/>
      </font>
      <numFmt numFmtId="164" formatCode="General"/>
      <fill>
        <patternFill>
          <bgColor rgb="FFFF0000"/>
        </patternFill>
      </fill>
    </dxf>
    <dxf>
      <font>
        <name val="Times New Roman"/>
        <charset val="1"/>
        <family val="0"/>
        <b val="0"/>
        <i val="0"/>
        <strike val="0"/>
        <outline val="0"/>
        <shadow val="0"/>
        <color rgb="FF9C0006"/>
        <u val="none"/>
      </font>
      <numFmt numFmtId="164" formatCode="General"/>
      <fill>
        <patternFill>
          <bgColor rgb="FFFFC7CE"/>
        </patternFill>
      </fill>
    </dxf>
    <dxf>
      <font>
        <name val="Times New Roman"/>
        <charset val="1"/>
        <family val="0"/>
        <b val="0"/>
        <i val="0"/>
        <strike val="0"/>
        <outline val="0"/>
        <shadow val="0"/>
        <color rgb="FFFFFFFF"/>
        <u val="none"/>
      </font>
      <numFmt numFmtId="164" formatCode="General"/>
      <fill>
        <patternFill>
          <bgColor rgb="FFFF0000"/>
        </patternFill>
      </fill>
    </dxf>
    <dxf>
      <font>
        <name val="Times New Roman"/>
        <charset val="1"/>
        <family val="0"/>
        <b val="0"/>
        <i val="0"/>
        <strike val="0"/>
        <outline val="0"/>
        <shadow val="0"/>
        <color rgb="FF9C0006"/>
        <u val="none"/>
      </font>
      <numFmt numFmtId="164" formatCode="General"/>
      <fill>
        <patternFill>
          <bgColor rgb="FFFFC7CE"/>
        </patternFill>
      </fill>
    </dxf>
    <dxf>
      <font>
        <name val="Times New Roman"/>
        <charset val="1"/>
        <family val="0"/>
        <b val="0"/>
        <i val="0"/>
        <strike val="0"/>
        <outline val="0"/>
        <shadow val="0"/>
        <color rgb="FFFFFFFF"/>
        <u val="none"/>
      </font>
      <numFmt numFmtId="164" formatCode="General"/>
      <fill>
        <patternFill>
          <bgColor rgb="FFFF0000"/>
        </patternFill>
      </fill>
    </dxf>
    <dxf>
      <font>
        <name val="Times New Roman"/>
        <charset val="1"/>
        <family val="0"/>
        <b val="0"/>
        <i val="0"/>
        <strike val="0"/>
        <outline val="0"/>
        <shadow val="0"/>
        <color rgb="FF9C0006"/>
        <u val="none"/>
      </font>
      <numFmt numFmtId="164" formatCode="General"/>
      <fill>
        <patternFill>
          <bgColor rgb="FFFFC7CE"/>
        </patternFill>
      </fill>
    </dxf>
    <dxf>
      <font>
        <name val="Times New Roman"/>
        <charset val="1"/>
        <family val="0"/>
        <b val="0"/>
        <i val="0"/>
        <strike val="0"/>
        <outline val="0"/>
        <shadow val="0"/>
        <color rgb="FFFFFFFF"/>
        <u val="none"/>
      </font>
      <numFmt numFmtId="164" formatCode="General"/>
      <fill>
        <patternFill>
          <bgColor rgb="FFFF0000"/>
        </patternFill>
      </fill>
    </dxf>
    <dxf>
      <font>
        <name val="Times New Roman"/>
        <charset val="1"/>
        <family val="0"/>
        <b val="0"/>
        <i val="0"/>
        <strike val="0"/>
        <outline val="0"/>
        <shadow val="0"/>
        <color rgb="FF9C0006"/>
        <u val="none"/>
      </font>
      <numFmt numFmtId="164" formatCode="General"/>
      <fill>
        <patternFill>
          <bgColor rgb="FFFFC7CE"/>
        </patternFill>
      </fill>
    </dxf>
    <dxf>
      <font>
        <name val="Times New Roman"/>
        <charset val="1"/>
        <family val="0"/>
        <b val="0"/>
        <i val="0"/>
        <strike val="0"/>
        <outline val="0"/>
        <shadow val="0"/>
        <color rgb="FFFFFFFF"/>
        <u val="none"/>
      </font>
      <numFmt numFmtId="164" formatCode="General"/>
      <fill>
        <patternFill>
          <bgColor rgb="FFFF0000"/>
        </patternFill>
      </fill>
    </dxf>
    <dxf>
      <font>
        <name val="Times New Roman"/>
        <charset val="1"/>
        <family val="0"/>
        <b val="0"/>
        <i val="0"/>
        <strike val="0"/>
        <outline val="0"/>
        <shadow val="0"/>
        <color rgb="FF9C0006"/>
        <u val="none"/>
      </font>
      <numFmt numFmtId="164" formatCode="General"/>
      <fill>
        <patternFill>
          <bgColor rgb="FFFFC7CE"/>
        </patternFill>
      </fill>
    </dxf>
    <dxf>
      <font>
        <name val="Times New Roman"/>
        <charset val="1"/>
        <family val="0"/>
        <b val="0"/>
        <i val="0"/>
        <strike val="0"/>
        <outline val="0"/>
        <shadow val="0"/>
        <color rgb="FFFFFFFF"/>
        <u val="none"/>
      </font>
      <numFmt numFmtId="164" formatCode="General"/>
      <fill>
        <patternFill>
          <bgColor rgb="FFFF0000"/>
        </patternFill>
      </fill>
    </dxf>
    <dxf>
      <font>
        <name val="Times New Roman"/>
        <charset val="1"/>
        <family val="0"/>
        <b val="0"/>
        <i val="0"/>
        <strike val="0"/>
        <outline val="0"/>
        <shadow val="0"/>
        <color rgb="FF9C0006"/>
        <u val="none"/>
      </font>
      <numFmt numFmtId="164" formatCode="General"/>
      <fill>
        <patternFill>
          <bgColor rgb="FFFFC7CE"/>
        </patternFill>
      </fill>
    </dxf>
    <dxf>
      <font>
        <name val="Times New Roman"/>
        <charset val="1"/>
        <family val="0"/>
        <b val="0"/>
        <i val="0"/>
        <strike val="0"/>
        <outline val="0"/>
        <shadow val="0"/>
        <color rgb="FFFFFFFF"/>
        <u val="none"/>
      </font>
      <numFmt numFmtId="164" formatCode="General"/>
      <fill>
        <patternFill>
          <bgColor rgb="FFFF0000"/>
        </patternFill>
      </fill>
    </dxf>
    <dxf>
      <font>
        <name val="Times New Roman"/>
        <charset val="1"/>
        <family val="0"/>
        <b val="0"/>
        <i val="0"/>
        <strike val="0"/>
        <outline val="0"/>
        <shadow val="0"/>
        <color rgb="FF9C0006"/>
        <u val="none"/>
      </font>
      <numFmt numFmtId="164" formatCode="General"/>
      <fill>
        <patternFill>
          <bgColor rgb="FFFFC7CE"/>
        </patternFill>
      </fill>
    </dxf>
    <dxf>
      <font>
        <name val="Times New Roman"/>
        <charset val="1"/>
        <family val="0"/>
        <b val="0"/>
        <i val="0"/>
        <strike val="0"/>
        <outline val="0"/>
        <shadow val="0"/>
        <color rgb="FFFFFFFF"/>
        <u val="none"/>
      </font>
      <numFmt numFmtId="164" formatCode="General"/>
      <fill>
        <patternFill>
          <bgColor rgb="FFFF0000"/>
        </patternFill>
      </fill>
    </dxf>
    <dxf>
      <font>
        <name val="Times New Roman"/>
        <charset val="1"/>
        <family val="0"/>
        <b val="0"/>
        <i val="0"/>
        <strike val="0"/>
        <outline val="0"/>
        <shadow val="0"/>
        <color rgb="FF9C0006"/>
        <u val="none"/>
      </font>
      <numFmt numFmtId="164" formatCode="General"/>
      <fill>
        <patternFill>
          <bgColor rgb="FFFFC7CE"/>
        </patternFill>
      </fill>
    </dxf>
    <dxf>
      <font>
        <name val="Times New Roman"/>
        <charset val="1"/>
        <family val="0"/>
        <b val="0"/>
        <i val="0"/>
        <strike val="0"/>
        <outline val="0"/>
        <shadow val="0"/>
        <color rgb="FFFFFFFF"/>
        <u val="none"/>
      </font>
      <numFmt numFmtId="164" formatCode="General"/>
      <fill>
        <patternFill>
          <bgColor rgb="FFFF0000"/>
        </patternFill>
      </fill>
    </dxf>
    <dxf>
      <font>
        <name val="Times New Roman"/>
        <charset val="1"/>
        <family val="0"/>
        <b val="0"/>
        <i val="0"/>
        <strike val="0"/>
        <outline val="0"/>
        <shadow val="0"/>
        <color rgb="FF9C0006"/>
        <u val="none"/>
      </font>
      <numFmt numFmtId="164" formatCode="General"/>
      <fill>
        <patternFill>
          <bgColor rgb="FFFFC7CE"/>
        </patternFill>
      </fill>
    </dxf>
    <dxf>
      <font>
        <name val="Times New Roman"/>
        <charset val="1"/>
        <family val="0"/>
        <b val="0"/>
        <i val="0"/>
        <strike val="0"/>
        <outline val="0"/>
        <shadow val="0"/>
        <color rgb="FFFFFFFF"/>
        <u val="none"/>
      </font>
      <numFmt numFmtId="164" formatCode="General"/>
      <fill>
        <patternFill>
          <bgColor rgb="FFFF0000"/>
        </patternFill>
      </fill>
    </dxf>
    <dxf>
      <font>
        <name val="Times New Roman"/>
        <charset val="1"/>
        <family val="0"/>
        <b val="0"/>
        <i val="0"/>
        <strike val="0"/>
        <outline val="0"/>
        <shadow val="0"/>
        <color rgb="FF9C0006"/>
        <u val="none"/>
      </font>
      <numFmt numFmtId="164" formatCode="General"/>
      <fill>
        <patternFill>
          <bgColor rgb="FFFFC7CE"/>
        </patternFill>
      </fill>
    </dxf>
    <dxf>
      <font>
        <name val="Times New Roman"/>
        <charset val="1"/>
        <family val="0"/>
        <b val="0"/>
        <i val="0"/>
        <strike val="0"/>
        <outline val="0"/>
        <shadow val="0"/>
        <color rgb="FFFFFFFF"/>
        <u val="none"/>
      </font>
      <numFmt numFmtId="164" formatCode="General"/>
      <fill>
        <patternFill>
          <bgColor rgb="FFFF0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77933C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S469"/>
  <sheetViews>
    <sheetView showFormulas="false" showGridLines="false" showRowColHeaders="true" showZeros="true" rightToLeft="false" tabSelected="true" showOutlineSymbols="true" defaultGridColor="true" view="pageBreakPreview" topLeftCell="A1" colorId="64" zoomScale="80" zoomScaleNormal="70" zoomScalePageLayoutView="80" workbookViewId="0">
      <selection pane="topLeft" activeCell="F5" activeCellId="0" sqref="F5"/>
    </sheetView>
  </sheetViews>
  <sheetFormatPr defaultRowHeight="15.75" zeroHeight="false" outlineLevelRow="0" outlineLevelCol="0"/>
  <cols>
    <col collapsed="false" customWidth="true" hidden="false" outlineLevel="0" max="1" min="1" style="1" width="9.75"/>
    <col collapsed="false" customWidth="true" hidden="false" outlineLevel="0" max="2" min="2" style="2" width="64.12"/>
    <col collapsed="false" customWidth="true" hidden="false" outlineLevel="0" max="3" min="3" style="3" width="13.88"/>
    <col collapsed="false" customWidth="true" hidden="false" outlineLevel="0" max="4" min="4" style="3" width="14.75"/>
    <col collapsed="false" customWidth="true" hidden="false" outlineLevel="0" max="5" min="5" style="4" width="16.5"/>
    <col collapsed="false" customWidth="true" hidden="false" outlineLevel="0" max="6" min="6" style="4" width="14.75"/>
    <col collapsed="false" customWidth="true" hidden="false" outlineLevel="0" max="7" min="7" style="5" width="14.75"/>
    <col collapsed="false" customWidth="true" hidden="false" outlineLevel="0" max="8" min="8" style="5" width="62.75"/>
    <col collapsed="false" customWidth="true" hidden="false" outlineLevel="0" max="9" min="9" style="5" width="32.61"/>
    <col collapsed="false" customWidth="true" hidden="false" outlineLevel="0" max="10" min="10" style="5" width="16"/>
    <col collapsed="false" customWidth="true" hidden="false" outlineLevel="0" max="11" min="11" style="5" width="15.88"/>
    <col collapsed="false" customWidth="true" hidden="false" outlineLevel="0" max="1025" min="12" style="5" width="9"/>
  </cols>
  <sheetData>
    <row r="1" customFormat="false" ht="18.75" hidden="false" customHeight="false" outlineLevel="0" collapsed="false">
      <c r="H1" s="6" t="s">
        <v>0</v>
      </c>
    </row>
    <row r="2" customFormat="false" ht="18.75" hidden="false" customHeight="false" outlineLevel="0" collapsed="false">
      <c r="H2" s="6" t="s">
        <v>1</v>
      </c>
    </row>
    <row r="3" customFormat="false" ht="18.75" hidden="false" customHeight="false" outlineLevel="0" collapsed="false">
      <c r="H3" s="6" t="s">
        <v>2</v>
      </c>
    </row>
    <row r="4" customFormat="false" ht="18.75" hidden="false" customHeight="false" outlineLevel="0" collapsed="false">
      <c r="H4" s="6"/>
    </row>
    <row r="5" customFormat="false" ht="18.75" hidden="false" customHeight="false" outlineLevel="0" collapsed="false">
      <c r="H5" s="6"/>
    </row>
    <row r="6" customFormat="false" ht="15.75" hidden="false" customHeight="true" outlineLevel="0" collapsed="false">
      <c r="A6" s="7" t="s">
        <v>3</v>
      </c>
      <c r="B6" s="7"/>
      <c r="C6" s="7"/>
      <c r="D6" s="7"/>
      <c r="E6" s="7"/>
      <c r="F6" s="7"/>
      <c r="G6" s="7"/>
      <c r="H6" s="7"/>
    </row>
    <row r="7" customFormat="false" ht="41.25" hidden="false" customHeight="true" outlineLevel="0" collapsed="false">
      <c r="A7" s="7"/>
      <c r="B7" s="7"/>
      <c r="C7" s="7"/>
      <c r="D7" s="7"/>
      <c r="E7" s="7"/>
      <c r="F7" s="7"/>
      <c r="G7" s="7"/>
      <c r="H7" s="7"/>
    </row>
    <row r="9" customFormat="false" ht="18.75" hidden="false" customHeight="false" outlineLevel="0" collapsed="false">
      <c r="A9" s="8" t="s">
        <v>4</v>
      </c>
      <c r="B9" s="8"/>
      <c r="C9" s="8"/>
      <c r="D9" s="8"/>
      <c r="E9" s="8"/>
      <c r="F9" s="8"/>
      <c r="G9" s="8"/>
      <c r="H9" s="8"/>
    </row>
    <row r="10" customFormat="false" ht="15.75" hidden="false" customHeight="false" outlineLevel="0" collapsed="false">
      <c r="A10" s="9" t="s">
        <v>5</v>
      </c>
      <c r="B10" s="9"/>
      <c r="C10" s="9"/>
      <c r="D10" s="9"/>
      <c r="E10" s="9"/>
      <c r="F10" s="9"/>
      <c r="G10" s="9"/>
      <c r="H10" s="9"/>
    </row>
    <row r="11" customFormat="false" ht="15.75" hidden="false" customHeight="true" outlineLevel="0" collapsed="false">
      <c r="A11" s="10" t="s">
        <v>6</v>
      </c>
      <c r="B11" s="10"/>
      <c r="C11" s="10"/>
      <c r="D11" s="10"/>
      <c r="E11" s="10"/>
      <c r="F11" s="10"/>
      <c r="G11" s="10"/>
      <c r="H11" s="10"/>
    </row>
    <row r="12" customFormat="false" ht="15" hidden="false" customHeight="false" outlineLevel="0" collapsed="false">
      <c r="A12" s="10" t="s">
        <v>7</v>
      </c>
      <c r="B12" s="10"/>
      <c r="C12" s="10"/>
      <c r="D12" s="10"/>
      <c r="E12" s="10"/>
      <c r="F12" s="10"/>
      <c r="G12" s="10"/>
      <c r="H12" s="10"/>
    </row>
    <row r="13" customFormat="false" ht="18.75" hidden="false" customHeight="false" outlineLevel="0" collapsed="false">
      <c r="B13" s="11"/>
    </row>
    <row r="14" customFormat="false" ht="55.5" hidden="false" customHeight="true" outlineLevel="0" collapsed="false">
      <c r="A14" s="12" t="s">
        <v>8</v>
      </c>
      <c r="B14" s="12"/>
      <c r="C14" s="12"/>
      <c r="D14" s="12"/>
      <c r="E14" s="12"/>
      <c r="F14" s="12"/>
      <c r="G14" s="12"/>
      <c r="H14" s="12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</row>
    <row r="15" customFormat="false" ht="15.75" hidden="false" customHeight="false" outlineLevel="0" collapsed="false">
      <c r="A15" s="9" t="s">
        <v>9</v>
      </c>
      <c r="B15" s="9"/>
      <c r="C15" s="9"/>
      <c r="D15" s="9"/>
      <c r="E15" s="9"/>
      <c r="F15" s="9"/>
      <c r="G15" s="9"/>
      <c r="H15" s="9"/>
    </row>
    <row r="16" s="5" customFormat="true" ht="15.75" hidden="false" customHeight="false" outlineLevel="0" collapsed="false"/>
    <row r="17" s="5" customFormat="true" ht="15.75" hidden="false" customHeight="false" outlineLevel="0" collapsed="false"/>
    <row r="18" customFormat="false" ht="21" hidden="false" customHeight="true" outlineLevel="0" collapsed="false">
      <c r="A18" s="14" t="s">
        <v>10</v>
      </c>
      <c r="B18" s="14"/>
      <c r="C18" s="14"/>
      <c r="D18" s="14"/>
      <c r="E18" s="14"/>
      <c r="F18" s="14"/>
      <c r="G18" s="14"/>
      <c r="H18" s="14"/>
    </row>
    <row r="19" customFormat="false" ht="63" hidden="false" customHeight="true" outlineLevel="0" collapsed="false">
      <c r="A19" s="15" t="s">
        <v>11</v>
      </c>
      <c r="B19" s="16" t="s">
        <v>12</v>
      </c>
      <c r="C19" s="17" t="s">
        <v>13</v>
      </c>
      <c r="D19" s="18" t="s">
        <v>14</v>
      </c>
      <c r="E19" s="18"/>
      <c r="F19" s="16" t="s">
        <v>15</v>
      </c>
      <c r="G19" s="16"/>
      <c r="H19" s="19" t="s">
        <v>16</v>
      </c>
    </row>
    <row r="20" customFormat="false" ht="27.75" hidden="false" customHeight="true" outlineLevel="0" collapsed="false">
      <c r="A20" s="15"/>
      <c r="B20" s="16"/>
      <c r="C20" s="17"/>
      <c r="D20" s="20" t="s">
        <v>17</v>
      </c>
      <c r="E20" s="21" t="s">
        <v>18</v>
      </c>
      <c r="F20" s="21" t="s">
        <v>19</v>
      </c>
      <c r="G20" s="20" t="s">
        <v>20</v>
      </c>
      <c r="H20" s="19"/>
    </row>
    <row r="21" s="26" customFormat="true" ht="16.5" hidden="false" customHeight="false" outlineLevel="0" collapsed="false">
      <c r="A21" s="22" t="n">
        <v>1</v>
      </c>
      <c r="B21" s="23" t="n">
        <v>2</v>
      </c>
      <c r="C21" s="24" t="n">
        <v>3</v>
      </c>
      <c r="D21" s="25" t="n">
        <v>4</v>
      </c>
      <c r="E21" s="22" t="n">
        <v>5</v>
      </c>
      <c r="F21" s="22" t="s">
        <v>21</v>
      </c>
      <c r="G21" s="23" t="n">
        <v>7</v>
      </c>
      <c r="H21" s="23" t="n">
        <v>8</v>
      </c>
      <c r="I21" s="5"/>
    </row>
    <row r="22" s="26" customFormat="true" ht="17.35" hidden="false" customHeight="false" outlineLevel="0" collapsed="false">
      <c r="A22" s="27" t="s">
        <v>22</v>
      </c>
      <c r="B22" s="27"/>
      <c r="C22" s="27"/>
      <c r="D22" s="27"/>
      <c r="E22" s="27"/>
      <c r="F22" s="27"/>
      <c r="G22" s="27"/>
      <c r="H22" s="27"/>
      <c r="I22" s="5"/>
    </row>
    <row r="23" s="26" customFormat="true" ht="15" hidden="false" customHeight="false" outlineLevel="0" collapsed="false">
      <c r="A23" s="28" t="s">
        <v>23</v>
      </c>
      <c r="B23" s="29" t="s">
        <v>24</v>
      </c>
      <c r="C23" s="30" t="s">
        <v>25</v>
      </c>
      <c r="D23" s="31" t="n">
        <v>6607.53181524437</v>
      </c>
      <c r="E23" s="31" t="n">
        <v>6576.61970071321</v>
      </c>
      <c r="F23" s="32" t="n">
        <f aca="false">E23-D23</f>
        <v>-30.9121145311601</v>
      </c>
      <c r="G23" s="33" t="n">
        <f aca="false">F23/D23</f>
        <v>-0.00467831489813521</v>
      </c>
      <c r="H23" s="34" t="s">
        <v>26</v>
      </c>
      <c r="I23" s="35"/>
      <c r="J23" s="35"/>
      <c r="K23" s="35"/>
      <c r="L23" s="35"/>
    </row>
    <row r="24" s="26" customFormat="true" ht="15" hidden="false" customHeight="false" outlineLevel="0" collapsed="false">
      <c r="A24" s="28" t="s">
        <v>27</v>
      </c>
      <c r="B24" s="36" t="s">
        <v>28</v>
      </c>
      <c r="C24" s="30" t="s">
        <v>25</v>
      </c>
      <c r="D24" s="37" t="n">
        <v>4139.97882573218</v>
      </c>
      <c r="E24" s="37" t="n">
        <v>4150.1694350543</v>
      </c>
      <c r="F24" s="32" t="n">
        <f aca="false">E24-D24</f>
        <v>10.1906093221205</v>
      </c>
      <c r="G24" s="33" t="n">
        <f aca="false">F24/D24</f>
        <v>0.00246151242580769</v>
      </c>
      <c r="H24" s="34" t="s">
        <v>26</v>
      </c>
      <c r="I24" s="5"/>
    </row>
    <row r="25" s="26" customFormat="true" ht="25.7" hidden="false" customHeight="false" outlineLevel="0" collapsed="false">
      <c r="A25" s="28" t="s">
        <v>29</v>
      </c>
      <c r="B25" s="38" t="s">
        <v>30</v>
      </c>
      <c r="C25" s="30" t="s">
        <v>25</v>
      </c>
      <c r="D25" s="32" t="s">
        <v>31</v>
      </c>
      <c r="E25" s="37" t="s">
        <v>31</v>
      </c>
      <c r="F25" s="32" t="s">
        <v>31</v>
      </c>
      <c r="G25" s="32" t="s">
        <v>31</v>
      </c>
      <c r="H25" s="34" t="s">
        <v>26</v>
      </c>
      <c r="I25" s="5"/>
    </row>
    <row r="26" s="26" customFormat="true" ht="25.7" hidden="false" customHeight="false" outlineLevel="0" collapsed="false">
      <c r="A26" s="28" t="s">
        <v>32</v>
      </c>
      <c r="B26" s="38" t="s">
        <v>33</v>
      </c>
      <c r="C26" s="30" t="s">
        <v>25</v>
      </c>
      <c r="D26" s="32" t="s">
        <v>31</v>
      </c>
      <c r="E26" s="37" t="s">
        <v>31</v>
      </c>
      <c r="F26" s="32" t="s">
        <v>31</v>
      </c>
      <c r="G26" s="32" t="s">
        <v>31</v>
      </c>
      <c r="H26" s="34" t="s">
        <v>26</v>
      </c>
      <c r="I26" s="5"/>
    </row>
    <row r="27" s="26" customFormat="true" ht="25.7" hidden="false" customHeight="false" outlineLevel="0" collapsed="false">
      <c r="A27" s="28" t="s">
        <v>34</v>
      </c>
      <c r="B27" s="38" t="s">
        <v>35</v>
      </c>
      <c r="C27" s="30" t="s">
        <v>25</v>
      </c>
      <c r="D27" s="37" t="n">
        <v>4139.97882573218</v>
      </c>
      <c r="E27" s="37" t="n">
        <v>4150.1694350543</v>
      </c>
      <c r="F27" s="32" t="n">
        <f aca="false">E27-D27</f>
        <v>10.1906093221205</v>
      </c>
      <c r="G27" s="33" t="n">
        <f aca="false">F27/D27</f>
        <v>0.00246151242580769</v>
      </c>
      <c r="H27" s="34" t="s">
        <v>26</v>
      </c>
      <c r="I27" s="5"/>
    </row>
    <row r="28" s="26" customFormat="true" ht="15" hidden="false" customHeight="false" outlineLevel="0" collapsed="false">
      <c r="A28" s="28" t="s">
        <v>36</v>
      </c>
      <c r="B28" s="36" t="s">
        <v>37</v>
      </c>
      <c r="C28" s="30" t="s">
        <v>25</v>
      </c>
      <c r="D28" s="37" t="n">
        <v>1198.6501142566</v>
      </c>
      <c r="E28" s="39" t="n">
        <v>1193.18225842167</v>
      </c>
      <c r="F28" s="32" t="n">
        <f aca="false">E28-D28</f>
        <v>-5.46785583493011</v>
      </c>
      <c r="G28" s="33" t="n">
        <f aca="false">F28/D28</f>
        <v>-0.00456167798250389</v>
      </c>
      <c r="H28" s="34" t="s">
        <v>26</v>
      </c>
      <c r="I28" s="5"/>
    </row>
    <row r="29" s="26" customFormat="true" ht="15" hidden="false" customHeight="false" outlineLevel="0" collapsed="false">
      <c r="A29" s="28" t="s">
        <v>38</v>
      </c>
      <c r="B29" s="36" t="s">
        <v>39</v>
      </c>
      <c r="C29" s="30" t="s">
        <v>25</v>
      </c>
      <c r="D29" s="37" t="n">
        <v>1007.57521928936</v>
      </c>
      <c r="E29" s="39" t="n">
        <v>983.436837950072</v>
      </c>
      <c r="F29" s="32" t="n">
        <f aca="false">E29-D29</f>
        <v>-24.138381339288</v>
      </c>
      <c r="G29" s="33" t="n">
        <f aca="false">F29/D29</f>
        <v>-0.0239569025489856</v>
      </c>
      <c r="H29" s="34" t="s">
        <v>26</v>
      </c>
      <c r="I29" s="5"/>
    </row>
    <row r="30" s="26" customFormat="true" ht="15" hidden="false" customHeight="false" outlineLevel="0" collapsed="false">
      <c r="A30" s="28" t="s">
        <v>40</v>
      </c>
      <c r="B30" s="36" t="s">
        <v>41</v>
      </c>
      <c r="C30" s="30" t="s">
        <v>25</v>
      </c>
      <c r="D30" s="37"/>
      <c r="E30" s="39" t="s">
        <v>31</v>
      </c>
      <c r="F30" s="32" t="s">
        <v>31</v>
      </c>
      <c r="G30" s="32" t="s">
        <v>31</v>
      </c>
      <c r="H30" s="34" t="s">
        <v>26</v>
      </c>
      <c r="I30" s="5"/>
    </row>
    <row r="31" s="26" customFormat="true" ht="15" hidden="false" customHeight="false" outlineLevel="0" collapsed="false">
      <c r="A31" s="28" t="s">
        <v>42</v>
      </c>
      <c r="B31" s="36" t="s">
        <v>43</v>
      </c>
      <c r="C31" s="30" t="s">
        <v>25</v>
      </c>
      <c r="D31" s="37" t="n">
        <v>34.1742882149999</v>
      </c>
      <c r="E31" s="39" t="n">
        <v>19.2467578433333</v>
      </c>
      <c r="F31" s="32" t="n">
        <f aca="false">E31-D31</f>
        <v>-14.9275303716666</v>
      </c>
      <c r="G31" s="33" t="n">
        <f aca="false">F31/D31</f>
        <v>-0.436805889789229</v>
      </c>
      <c r="H31" s="40" t="s">
        <v>44</v>
      </c>
      <c r="I31" s="5"/>
    </row>
    <row r="32" s="26" customFormat="true" ht="15" hidden="false" customHeight="false" outlineLevel="0" collapsed="false">
      <c r="A32" s="28" t="s">
        <v>45</v>
      </c>
      <c r="B32" s="36" t="s">
        <v>46</v>
      </c>
      <c r="C32" s="30" t="s">
        <v>25</v>
      </c>
      <c r="D32" s="37" t="n">
        <v>207.082256844995</v>
      </c>
      <c r="E32" s="39" t="n">
        <v>207.592000140501</v>
      </c>
      <c r="F32" s="32" t="n">
        <f aca="false">E32-D32</f>
        <v>0.509743295506013</v>
      </c>
      <c r="G32" s="33" t="n">
        <f aca="false">F32/D32</f>
        <v>0.00246154983663118</v>
      </c>
      <c r="H32" s="34" t="s">
        <v>26</v>
      </c>
      <c r="I32" s="5"/>
    </row>
    <row r="33" s="26" customFormat="true" ht="15" hidden="false" customHeight="false" outlineLevel="0" collapsed="false">
      <c r="A33" s="28" t="s">
        <v>47</v>
      </c>
      <c r="B33" s="36" t="s">
        <v>48</v>
      </c>
      <c r="C33" s="30" t="s">
        <v>25</v>
      </c>
      <c r="D33" s="37"/>
      <c r="E33" s="39" t="s">
        <v>31</v>
      </c>
      <c r="F33" s="32" t="s">
        <v>31</v>
      </c>
      <c r="G33" s="32" t="s">
        <v>31</v>
      </c>
      <c r="H33" s="34" t="s">
        <v>26</v>
      </c>
      <c r="I33" s="5"/>
    </row>
    <row r="34" s="26" customFormat="true" ht="25.7" hidden="false" customHeight="false" outlineLevel="0" collapsed="false">
      <c r="A34" s="28" t="s">
        <v>49</v>
      </c>
      <c r="B34" s="38" t="s">
        <v>50</v>
      </c>
      <c r="C34" s="30" t="s">
        <v>25</v>
      </c>
      <c r="D34" s="37"/>
      <c r="E34" s="37" t="s">
        <v>31</v>
      </c>
      <c r="F34" s="32" t="s">
        <v>31</v>
      </c>
      <c r="G34" s="32" t="s">
        <v>31</v>
      </c>
      <c r="H34" s="34" t="s">
        <v>26</v>
      </c>
      <c r="I34" s="5"/>
    </row>
    <row r="35" s="26" customFormat="true" ht="15" hidden="false" customHeight="false" outlineLevel="0" collapsed="false">
      <c r="A35" s="28" t="s">
        <v>51</v>
      </c>
      <c r="B35" s="41" t="s">
        <v>52</v>
      </c>
      <c r="C35" s="30" t="s">
        <v>25</v>
      </c>
      <c r="D35" s="37"/>
      <c r="E35" s="37" t="s">
        <v>31</v>
      </c>
      <c r="F35" s="32" t="s">
        <v>31</v>
      </c>
      <c r="G35" s="32" t="s">
        <v>31</v>
      </c>
      <c r="H35" s="34" t="s">
        <v>26</v>
      </c>
      <c r="I35" s="5"/>
    </row>
    <row r="36" s="26" customFormat="true" ht="15" hidden="false" customHeight="false" outlineLevel="0" collapsed="false">
      <c r="A36" s="28" t="s">
        <v>53</v>
      </c>
      <c r="B36" s="41" t="s">
        <v>54</v>
      </c>
      <c r="C36" s="30" t="s">
        <v>25</v>
      </c>
      <c r="D36" s="37"/>
      <c r="E36" s="37" t="s">
        <v>31</v>
      </c>
      <c r="F36" s="32" t="s">
        <v>31</v>
      </c>
      <c r="G36" s="32" t="s">
        <v>31</v>
      </c>
      <c r="H36" s="34" t="s">
        <v>26</v>
      </c>
      <c r="I36" s="5"/>
    </row>
    <row r="37" s="26" customFormat="true" ht="15" hidden="false" customHeight="false" outlineLevel="0" collapsed="false">
      <c r="A37" s="28" t="s">
        <v>55</v>
      </c>
      <c r="B37" s="36" t="s">
        <v>56</v>
      </c>
      <c r="C37" s="30" t="s">
        <v>25</v>
      </c>
      <c r="D37" s="37" t="n">
        <v>20.0711109062412</v>
      </c>
      <c r="E37" s="37" t="n">
        <v>22.9924113033333</v>
      </c>
      <c r="F37" s="32" t="n">
        <f aca="false">E37-D37</f>
        <v>2.9213003970921</v>
      </c>
      <c r="G37" s="33" t="n">
        <f aca="false">F37/D37</f>
        <v>0.145547519055545</v>
      </c>
      <c r="H37" s="42" t="s">
        <v>57</v>
      </c>
      <c r="I37" s="5"/>
    </row>
    <row r="38" s="26" customFormat="true" ht="25.7" hidden="false" customHeight="false" outlineLevel="0" collapsed="false">
      <c r="A38" s="28" t="s">
        <v>58</v>
      </c>
      <c r="B38" s="29" t="s">
        <v>59</v>
      </c>
      <c r="C38" s="30" t="s">
        <v>25</v>
      </c>
      <c r="D38" s="37" t="n">
        <v>6315.23637042088</v>
      </c>
      <c r="E38" s="37" t="n">
        <v>6428.10427393</v>
      </c>
      <c r="F38" s="32" t="n">
        <f aca="false">E38-D38</f>
        <v>112.86790350912</v>
      </c>
      <c r="G38" s="33" t="n">
        <f aca="false">F38/D38</f>
        <v>0.0178723165514069</v>
      </c>
      <c r="H38" s="34" t="s">
        <v>26</v>
      </c>
      <c r="I38" s="5"/>
    </row>
    <row r="39" s="26" customFormat="true" ht="15" hidden="false" customHeight="false" outlineLevel="0" collapsed="false">
      <c r="A39" s="28" t="s">
        <v>60</v>
      </c>
      <c r="B39" s="36" t="s">
        <v>28</v>
      </c>
      <c r="C39" s="30" t="s">
        <v>25</v>
      </c>
      <c r="D39" s="37" t="n">
        <v>3964.60371257374</v>
      </c>
      <c r="E39" s="37" t="n">
        <v>4481.14187403</v>
      </c>
      <c r="F39" s="32" t="n">
        <f aca="false">E39-D39</f>
        <v>516.53816145626</v>
      </c>
      <c r="G39" s="33" t="n">
        <f aca="false">F39/D39</f>
        <v>0.130287463490502</v>
      </c>
      <c r="H39" s="34" t="s">
        <v>26</v>
      </c>
      <c r="I39" s="5"/>
    </row>
    <row r="40" s="26" customFormat="true" ht="38.55" hidden="false" customHeight="false" outlineLevel="0" collapsed="false">
      <c r="A40" s="28" t="s">
        <v>61</v>
      </c>
      <c r="B40" s="43" t="s">
        <v>30</v>
      </c>
      <c r="C40" s="30" t="s">
        <v>25</v>
      </c>
      <c r="D40" s="37"/>
      <c r="E40" s="37" t="s">
        <v>31</v>
      </c>
      <c r="F40" s="44" t="s">
        <v>31</v>
      </c>
      <c r="G40" s="44" t="s">
        <v>31</v>
      </c>
      <c r="H40" s="34" t="s">
        <v>26</v>
      </c>
      <c r="I40" s="5"/>
    </row>
    <row r="41" s="26" customFormat="true" ht="38.55" hidden="false" customHeight="false" outlineLevel="0" collapsed="false">
      <c r="A41" s="28" t="s">
        <v>62</v>
      </c>
      <c r="B41" s="43" t="s">
        <v>33</v>
      </c>
      <c r="C41" s="30" t="s">
        <v>25</v>
      </c>
      <c r="D41" s="37"/>
      <c r="E41" s="39" t="s">
        <v>31</v>
      </c>
      <c r="F41" s="44" t="s">
        <v>31</v>
      </c>
      <c r="G41" s="45" t="s">
        <v>31</v>
      </c>
      <c r="H41" s="34" t="s">
        <v>26</v>
      </c>
      <c r="I41" s="5"/>
    </row>
    <row r="42" s="26" customFormat="true" ht="38.55" hidden="false" customHeight="false" outlineLevel="0" collapsed="false">
      <c r="A42" s="28" t="s">
        <v>63</v>
      </c>
      <c r="B42" s="43" t="s">
        <v>35</v>
      </c>
      <c r="C42" s="30" t="s">
        <v>25</v>
      </c>
      <c r="D42" s="37" t="n">
        <v>3964.60371257374</v>
      </c>
      <c r="E42" s="39" t="n">
        <v>4481.14187403</v>
      </c>
      <c r="F42" s="32" t="n">
        <f aca="false">E42-D42</f>
        <v>516.53816145626</v>
      </c>
      <c r="G42" s="33" t="n">
        <f aca="false">F42/D42</f>
        <v>0.130287463490502</v>
      </c>
      <c r="H42" s="34" t="s">
        <v>26</v>
      </c>
      <c r="I42" s="5"/>
    </row>
    <row r="43" s="26" customFormat="true" ht="15" hidden="false" customHeight="false" outlineLevel="0" collapsed="false">
      <c r="A43" s="28" t="s">
        <v>64</v>
      </c>
      <c r="B43" s="36" t="s">
        <v>37</v>
      </c>
      <c r="C43" s="30" t="s">
        <v>25</v>
      </c>
      <c r="D43" s="37" t="n">
        <v>1286.80399007485</v>
      </c>
      <c r="E43" s="39" t="n">
        <v>1297.59606104</v>
      </c>
      <c r="F43" s="32" t="n">
        <f aca="false">E43-D43</f>
        <v>10.7920709651501</v>
      </c>
      <c r="G43" s="33" t="n">
        <f aca="false">F43/D43</f>
        <v>0.00838672482242017</v>
      </c>
      <c r="H43" s="34" t="s">
        <v>26</v>
      </c>
      <c r="I43" s="5"/>
    </row>
    <row r="44" s="26" customFormat="true" ht="15" hidden="false" customHeight="false" outlineLevel="0" collapsed="false">
      <c r="A44" s="28" t="s">
        <v>65</v>
      </c>
      <c r="B44" s="36" t="s">
        <v>39</v>
      </c>
      <c r="C44" s="30" t="s">
        <v>25</v>
      </c>
      <c r="D44" s="37" t="n">
        <v>808.448211374326</v>
      </c>
      <c r="E44" s="39" t="n">
        <v>437.57252568</v>
      </c>
      <c r="F44" s="32" t="n">
        <f aca="false">E44-D44</f>
        <v>-370.875685694326</v>
      </c>
      <c r="G44" s="33" t="n">
        <f aca="false">F44/D44</f>
        <v>-0.458750085010212</v>
      </c>
      <c r="H44" s="34" t="s">
        <v>26</v>
      </c>
      <c r="I44" s="5"/>
    </row>
    <row r="45" s="26" customFormat="true" ht="15" hidden="false" customHeight="false" outlineLevel="0" collapsed="false">
      <c r="A45" s="28" t="s">
        <v>66</v>
      </c>
      <c r="B45" s="36" t="s">
        <v>41</v>
      </c>
      <c r="C45" s="30" t="s">
        <v>25</v>
      </c>
      <c r="D45" s="37"/>
      <c r="E45" s="39" t="s">
        <v>31</v>
      </c>
      <c r="F45" s="44" t="s">
        <v>31</v>
      </c>
      <c r="G45" s="44" t="s">
        <v>31</v>
      </c>
      <c r="H45" s="34" t="s">
        <v>26</v>
      </c>
      <c r="I45" s="5"/>
    </row>
    <row r="46" s="26" customFormat="true" ht="15" hidden="false" customHeight="false" outlineLevel="0" collapsed="false">
      <c r="A46" s="28" t="s">
        <v>67</v>
      </c>
      <c r="B46" s="36" t="s">
        <v>43</v>
      </c>
      <c r="C46" s="30" t="s">
        <v>25</v>
      </c>
      <c r="D46" s="37" t="n">
        <v>16.8521320887646</v>
      </c>
      <c r="E46" s="39" t="n">
        <v>22.46951201</v>
      </c>
      <c r="F46" s="32" t="n">
        <f aca="false">E46-D46</f>
        <v>5.6173799212354</v>
      </c>
      <c r="G46" s="33" t="n">
        <f aca="false">F46/D46</f>
        <v>0.333333485142841</v>
      </c>
      <c r="H46" s="34" t="s">
        <v>26</v>
      </c>
      <c r="I46" s="5"/>
    </row>
    <row r="47" s="26" customFormat="true" ht="15" hidden="false" customHeight="false" outlineLevel="0" collapsed="false">
      <c r="A47" s="28" t="s">
        <v>68</v>
      </c>
      <c r="B47" s="36" t="s">
        <v>46</v>
      </c>
      <c r="C47" s="30" t="s">
        <v>25</v>
      </c>
      <c r="D47" s="37" t="n">
        <v>204.20930655468</v>
      </c>
      <c r="E47" s="39" t="n">
        <v>124.98766105</v>
      </c>
      <c r="F47" s="32" t="n">
        <f aca="false">E47-D47</f>
        <v>-79.22164550468</v>
      </c>
      <c r="G47" s="33" t="n">
        <f aca="false">F47/D47</f>
        <v>-0.387943364782287</v>
      </c>
      <c r="H47" s="34" t="s">
        <v>26</v>
      </c>
      <c r="I47" s="5"/>
    </row>
    <row r="48" s="26" customFormat="true" ht="15" hidden="false" customHeight="false" outlineLevel="0" collapsed="false">
      <c r="A48" s="28" t="s">
        <v>69</v>
      </c>
      <c r="B48" s="36" t="s">
        <v>48</v>
      </c>
      <c r="C48" s="30" t="s">
        <v>25</v>
      </c>
      <c r="D48" s="37"/>
      <c r="E48" s="39" t="s">
        <v>31</v>
      </c>
      <c r="F48" s="44" t="s">
        <v>31</v>
      </c>
      <c r="G48" s="44" t="s">
        <v>31</v>
      </c>
      <c r="H48" s="34" t="s">
        <v>26</v>
      </c>
      <c r="I48" s="5"/>
    </row>
    <row r="49" s="26" customFormat="true" ht="25.7" hidden="false" customHeight="false" outlineLevel="0" collapsed="false">
      <c r="A49" s="28" t="s">
        <v>70</v>
      </c>
      <c r="B49" s="38" t="s">
        <v>50</v>
      </c>
      <c r="C49" s="30" t="s">
        <v>25</v>
      </c>
      <c r="D49" s="37"/>
      <c r="E49" s="39" t="s">
        <v>31</v>
      </c>
      <c r="F49" s="44" t="s">
        <v>31</v>
      </c>
      <c r="G49" s="44" t="s">
        <v>31</v>
      </c>
      <c r="H49" s="34" t="s">
        <v>26</v>
      </c>
      <c r="I49" s="5"/>
    </row>
    <row r="50" s="26" customFormat="true" ht="25.7" hidden="false" customHeight="false" outlineLevel="0" collapsed="false">
      <c r="A50" s="28" t="s">
        <v>71</v>
      </c>
      <c r="B50" s="43" t="s">
        <v>52</v>
      </c>
      <c r="C50" s="30" t="s">
        <v>25</v>
      </c>
      <c r="D50" s="37"/>
      <c r="E50" s="37" t="s">
        <v>31</v>
      </c>
      <c r="F50" s="44" t="s">
        <v>31</v>
      </c>
      <c r="G50" s="44" t="s">
        <v>31</v>
      </c>
      <c r="H50" s="34" t="s">
        <v>26</v>
      </c>
      <c r="I50" s="5"/>
    </row>
    <row r="51" s="26" customFormat="true" ht="15" hidden="false" customHeight="false" outlineLevel="0" collapsed="false">
      <c r="A51" s="28" t="s">
        <v>72</v>
      </c>
      <c r="B51" s="43" t="s">
        <v>54</v>
      </c>
      <c r="C51" s="30" t="s">
        <v>25</v>
      </c>
      <c r="D51" s="37"/>
      <c r="E51" s="37" t="s">
        <v>31</v>
      </c>
      <c r="F51" s="44" t="s">
        <v>31</v>
      </c>
      <c r="G51" s="44" t="s">
        <v>31</v>
      </c>
      <c r="H51" s="34" t="s">
        <v>26</v>
      </c>
      <c r="I51" s="5"/>
    </row>
    <row r="52" s="26" customFormat="true" ht="15" hidden="false" customHeight="false" outlineLevel="0" collapsed="false">
      <c r="A52" s="28" t="s">
        <v>73</v>
      </c>
      <c r="B52" s="36" t="s">
        <v>56</v>
      </c>
      <c r="C52" s="30" t="s">
        <v>25</v>
      </c>
      <c r="D52" s="37" t="n">
        <v>34.3190177545149</v>
      </c>
      <c r="E52" s="37" t="n">
        <v>64.3366401200005</v>
      </c>
      <c r="F52" s="32" t="n">
        <f aca="false">E52-D52</f>
        <v>30.0176223654856</v>
      </c>
      <c r="G52" s="33" t="n">
        <f aca="false">F52/D52</f>
        <v>0.874664379388789</v>
      </c>
      <c r="H52" s="34" t="s">
        <v>26</v>
      </c>
      <c r="I52" s="5"/>
    </row>
    <row r="53" s="26" customFormat="true" ht="15" hidden="false" customHeight="false" outlineLevel="0" collapsed="false">
      <c r="A53" s="28" t="s">
        <v>74</v>
      </c>
      <c r="B53" s="38" t="s">
        <v>75</v>
      </c>
      <c r="C53" s="30" t="s">
        <v>25</v>
      </c>
      <c r="D53" s="37" t="n">
        <v>3505.26812348612</v>
      </c>
      <c r="E53" s="37" t="n">
        <v>3612.63883053</v>
      </c>
      <c r="F53" s="32" t="n">
        <f aca="false">E53-D53</f>
        <v>107.37070704388</v>
      </c>
      <c r="G53" s="33" t="n">
        <f aca="false">F53/D53</f>
        <v>0.0306312393977713</v>
      </c>
      <c r="H53" s="34" t="s">
        <v>26</v>
      </c>
      <c r="I53" s="5"/>
    </row>
    <row r="54" s="26" customFormat="true" ht="15" hidden="false" customHeight="false" outlineLevel="0" collapsed="false">
      <c r="A54" s="28" t="s">
        <v>61</v>
      </c>
      <c r="B54" s="43" t="s">
        <v>76</v>
      </c>
      <c r="C54" s="30" t="s">
        <v>25</v>
      </c>
      <c r="D54" s="37" t="n">
        <v>3005.57994430932</v>
      </c>
      <c r="E54" s="37" t="n">
        <v>3020.3996369</v>
      </c>
      <c r="F54" s="32" t="n">
        <f aca="false">E54-D54</f>
        <v>14.81969259068</v>
      </c>
      <c r="G54" s="33" t="n">
        <f aca="false">F54/D54</f>
        <v>0.00493072647052333</v>
      </c>
      <c r="H54" s="34" t="s">
        <v>26</v>
      </c>
      <c r="I54" s="5"/>
    </row>
    <row r="55" s="26" customFormat="true" ht="15" hidden="false" customHeight="false" outlineLevel="0" collapsed="false">
      <c r="A55" s="28" t="s">
        <v>62</v>
      </c>
      <c r="B55" s="41" t="s">
        <v>77</v>
      </c>
      <c r="C55" s="30" t="s">
        <v>25</v>
      </c>
      <c r="D55" s="37" t="n">
        <v>85.4627697707722</v>
      </c>
      <c r="E55" s="37" t="n">
        <v>196.9511907</v>
      </c>
      <c r="F55" s="32" t="n">
        <f aca="false">E55-D55</f>
        <v>111.488420929228</v>
      </c>
      <c r="G55" s="33" t="n">
        <f aca="false">F55/D55</f>
        <v>1.30452618407128</v>
      </c>
      <c r="H55" s="34" t="s">
        <v>26</v>
      </c>
      <c r="I55" s="5"/>
    </row>
    <row r="56" s="26" customFormat="true" ht="25.7" hidden="false" customHeight="false" outlineLevel="0" collapsed="false">
      <c r="A56" s="28" t="s">
        <v>78</v>
      </c>
      <c r="B56" s="46" t="s">
        <v>79</v>
      </c>
      <c r="C56" s="30" t="s">
        <v>25</v>
      </c>
      <c r="D56" s="37" t="n">
        <v>75.81989</v>
      </c>
      <c r="E56" s="37" t="n">
        <v>188.43188259</v>
      </c>
      <c r="F56" s="32" t="n">
        <f aca="false">E56-D56</f>
        <v>112.61199259</v>
      </c>
      <c r="G56" s="33" t="n">
        <f aca="false">F56/D56</f>
        <v>1.48525660733615</v>
      </c>
      <c r="H56" s="34" t="s">
        <v>26</v>
      </c>
      <c r="I56" s="5"/>
    </row>
    <row r="57" s="26" customFormat="true" ht="51.4" hidden="false" customHeight="false" outlineLevel="0" collapsed="false">
      <c r="A57" s="28" t="s">
        <v>80</v>
      </c>
      <c r="B57" s="47" t="s">
        <v>81</v>
      </c>
      <c r="C57" s="30" t="s">
        <v>25</v>
      </c>
      <c r="D57" s="37" t="n">
        <v>2.49969</v>
      </c>
      <c r="E57" s="37" t="n">
        <v>3.3364908</v>
      </c>
      <c r="F57" s="32" t="n">
        <f aca="false">E57-D57</f>
        <v>0.8368008</v>
      </c>
      <c r="G57" s="33" t="n">
        <f aca="false">F57/D57</f>
        <v>0.334761830466978</v>
      </c>
      <c r="H57" s="42" t="s">
        <v>82</v>
      </c>
      <c r="I57" s="5"/>
    </row>
    <row r="58" s="26" customFormat="true" ht="28.9" hidden="false" customHeight="false" outlineLevel="0" collapsed="false">
      <c r="A58" s="28" t="s">
        <v>83</v>
      </c>
      <c r="B58" s="47" t="s">
        <v>84</v>
      </c>
      <c r="C58" s="30" t="s">
        <v>25</v>
      </c>
      <c r="D58" s="37" t="n">
        <v>73.3202</v>
      </c>
      <c r="E58" s="37" t="n">
        <v>185.09539179</v>
      </c>
      <c r="F58" s="32" t="n">
        <f aca="false">E58-D58</f>
        <v>111.77519179</v>
      </c>
      <c r="G58" s="33" t="n">
        <f aca="false">F58/D58</f>
        <v>1.52448018131429</v>
      </c>
      <c r="H58" s="42" t="s">
        <v>85</v>
      </c>
      <c r="I58" s="5"/>
    </row>
    <row r="59" s="26" customFormat="true" ht="28.9" hidden="false" customHeight="false" outlineLevel="0" collapsed="false">
      <c r="A59" s="28" t="s">
        <v>86</v>
      </c>
      <c r="B59" s="46" t="s">
        <v>87</v>
      </c>
      <c r="C59" s="30" t="s">
        <v>25</v>
      </c>
      <c r="D59" s="37" t="n">
        <v>9.64287977077225</v>
      </c>
      <c r="E59" s="37" t="n">
        <v>8.51930811</v>
      </c>
      <c r="F59" s="32" t="n">
        <f aca="false">E59-D59</f>
        <v>-1.12357166077225</v>
      </c>
      <c r="G59" s="33" t="n">
        <f aca="false">F59/D59</f>
        <v>-0.116518269176996</v>
      </c>
      <c r="H59" s="42" t="s">
        <v>88</v>
      </c>
      <c r="I59" s="5"/>
    </row>
    <row r="60" s="26" customFormat="true" ht="15" hidden="false" customHeight="false" outlineLevel="0" collapsed="false">
      <c r="A60" s="28" t="s">
        <v>63</v>
      </c>
      <c r="B60" s="41" t="s">
        <v>89</v>
      </c>
      <c r="C60" s="30" t="s">
        <v>25</v>
      </c>
      <c r="D60" s="37" t="n">
        <v>414.225409406023</v>
      </c>
      <c r="E60" s="37" t="n">
        <v>395.28800293</v>
      </c>
      <c r="F60" s="32" t="n">
        <f aca="false">E60-D60</f>
        <v>-18.937406476023</v>
      </c>
      <c r="G60" s="33" t="n">
        <f aca="false">F60/D60</f>
        <v>-0.0457176359682479</v>
      </c>
      <c r="H60" s="34" t="s">
        <v>26</v>
      </c>
      <c r="I60" s="5"/>
    </row>
    <row r="61" s="26" customFormat="true" ht="15" hidden="false" customHeight="false" outlineLevel="0" collapsed="false">
      <c r="A61" s="28" t="s">
        <v>90</v>
      </c>
      <c r="B61" s="41" t="s">
        <v>91</v>
      </c>
      <c r="C61" s="30" t="s">
        <v>25</v>
      </c>
      <c r="D61" s="37"/>
      <c r="E61" s="37" t="s">
        <v>31</v>
      </c>
      <c r="F61" s="44" t="s">
        <v>31</v>
      </c>
      <c r="G61" s="44" t="s">
        <v>31</v>
      </c>
      <c r="H61" s="34" t="s">
        <v>26</v>
      </c>
      <c r="I61" s="5"/>
    </row>
    <row r="62" s="26" customFormat="true" ht="136.05" hidden="false" customHeight="false" outlineLevel="0" collapsed="false">
      <c r="A62" s="28" t="s">
        <v>92</v>
      </c>
      <c r="B62" s="38" t="s">
        <v>93</v>
      </c>
      <c r="C62" s="30" t="s">
        <v>25</v>
      </c>
      <c r="D62" s="37" t="n">
        <v>137.58306032465</v>
      </c>
      <c r="E62" s="37" t="n">
        <v>165.0871413</v>
      </c>
      <c r="F62" s="32" t="n">
        <f aca="false">E62-D62</f>
        <v>27.50408097535</v>
      </c>
      <c r="G62" s="33" t="n">
        <f aca="false">F62/D62</f>
        <v>0.199908919822321</v>
      </c>
      <c r="H62" s="42" t="s">
        <v>94</v>
      </c>
      <c r="I62" s="5"/>
    </row>
    <row r="63" s="26" customFormat="true" ht="38.55" hidden="false" customHeight="false" outlineLevel="0" collapsed="false">
      <c r="A63" s="28" t="s">
        <v>95</v>
      </c>
      <c r="B63" s="48" t="s">
        <v>96</v>
      </c>
      <c r="C63" s="30" t="s">
        <v>25</v>
      </c>
      <c r="D63" s="37"/>
      <c r="E63" s="37" t="s">
        <v>31</v>
      </c>
      <c r="F63" s="44" t="s">
        <v>31</v>
      </c>
      <c r="G63" s="45" t="s">
        <v>31</v>
      </c>
      <c r="H63" s="34" t="s">
        <v>26</v>
      </c>
      <c r="I63" s="5"/>
    </row>
    <row r="64" s="26" customFormat="true" ht="25.7" hidden="false" customHeight="false" outlineLevel="0" collapsed="false">
      <c r="A64" s="28" t="s">
        <v>97</v>
      </c>
      <c r="B64" s="48" t="s">
        <v>98</v>
      </c>
      <c r="C64" s="30" t="s">
        <v>25</v>
      </c>
      <c r="D64" s="37"/>
      <c r="E64" s="37" t="s">
        <v>31</v>
      </c>
      <c r="F64" s="44" t="s">
        <v>31</v>
      </c>
      <c r="G64" s="45" t="s">
        <v>31</v>
      </c>
      <c r="H64" s="34" t="s">
        <v>26</v>
      </c>
      <c r="I64" s="5"/>
    </row>
    <row r="65" s="26" customFormat="true" ht="15" hidden="false" customHeight="false" outlineLevel="0" collapsed="false">
      <c r="A65" s="28" t="s">
        <v>99</v>
      </c>
      <c r="B65" s="49" t="s">
        <v>100</v>
      </c>
      <c r="C65" s="30" t="s">
        <v>25</v>
      </c>
      <c r="D65" s="37"/>
      <c r="E65" s="37" t="s">
        <v>31</v>
      </c>
      <c r="F65" s="44" t="s">
        <v>31</v>
      </c>
      <c r="G65" s="45" t="s">
        <v>31</v>
      </c>
      <c r="H65" s="34" t="s">
        <v>26</v>
      </c>
      <c r="I65" s="5"/>
    </row>
    <row r="66" s="26" customFormat="true" ht="15" hidden="false" customHeight="false" outlineLevel="0" collapsed="false">
      <c r="A66" s="28" t="s">
        <v>101</v>
      </c>
      <c r="B66" s="49" t="s">
        <v>102</v>
      </c>
      <c r="C66" s="30" t="s">
        <v>25</v>
      </c>
      <c r="D66" s="37"/>
      <c r="E66" s="37" t="s">
        <v>31</v>
      </c>
      <c r="F66" s="44" t="s">
        <v>31</v>
      </c>
      <c r="G66" s="45" t="s">
        <v>31</v>
      </c>
      <c r="H66" s="34" t="s">
        <v>26</v>
      </c>
      <c r="I66" s="5"/>
    </row>
    <row r="67" s="26" customFormat="true" ht="136.05" hidden="false" customHeight="false" outlineLevel="0" collapsed="false">
      <c r="A67" s="28" t="s">
        <v>103</v>
      </c>
      <c r="B67" s="49" t="s">
        <v>104</v>
      </c>
      <c r="C67" s="30" t="s">
        <v>25</v>
      </c>
      <c r="D67" s="37" t="n">
        <v>137.58306032465</v>
      </c>
      <c r="E67" s="37" t="n">
        <v>165.0871413</v>
      </c>
      <c r="F67" s="32" t="n">
        <f aca="false">E67-D67</f>
        <v>27.50408097535</v>
      </c>
      <c r="G67" s="33" t="n">
        <f aca="false">F67/D67</f>
        <v>0.199908919822321</v>
      </c>
      <c r="H67" s="40" t="str">
        <f aca="false">H62</f>
        <v>Увеличение затрат на работы и услуги производственного характера преимущественно по следующим причинам:
- рост затрат на услуги по ремонту подрядными организациями (выполнение работ по внеплановому ремонту здания Общества; отнесение затрат, запланированных на капитализированный ремонт, на себестоимость из-за снижения объема выполненных работ подрядной организацией);
- рост расходов на фрахт ( рост производственной активности на станциях, снабжение которых осуществляется в навигационный период, привел к значительному увеличению объема груза, принятого к перевозке морским транспортом; а также существенный рост стоимости фрахтовых перевозок по итогам закупочных процедур);
- рост затрат на транспортировку электрической энергии по сетям сторонних организаций (рост утвержденного тарифа, а также увеличение объема в связи с ростом потребления ФГБУ «ЦЖКУ» Минобороны в п. Ключи).</v>
      </c>
      <c r="I67" s="5"/>
    </row>
    <row r="68" s="26" customFormat="true" ht="15" hidden="false" customHeight="false" outlineLevel="0" collapsed="false">
      <c r="A68" s="28" t="s">
        <v>105</v>
      </c>
      <c r="B68" s="38" t="s">
        <v>106</v>
      </c>
      <c r="C68" s="30" t="s">
        <v>25</v>
      </c>
      <c r="D68" s="37" t="n">
        <v>2159.26833905489</v>
      </c>
      <c r="E68" s="37" t="n">
        <v>2127.78817652</v>
      </c>
      <c r="F68" s="32" t="n">
        <f aca="false">E68-D68</f>
        <v>-31.48016253489</v>
      </c>
      <c r="G68" s="33" t="n">
        <f aca="false">F68/D68</f>
        <v>-0.0145790877240709</v>
      </c>
      <c r="H68" s="34" t="s">
        <v>26</v>
      </c>
      <c r="I68" s="5"/>
    </row>
    <row r="69" s="26" customFormat="true" ht="19.25" hidden="false" customHeight="false" outlineLevel="0" collapsed="false">
      <c r="A69" s="28" t="s">
        <v>107</v>
      </c>
      <c r="B69" s="38" t="s">
        <v>108</v>
      </c>
      <c r="C69" s="30" t="s">
        <v>25</v>
      </c>
      <c r="D69" s="37" t="n">
        <v>299.463669569478</v>
      </c>
      <c r="E69" s="39" t="n">
        <v>320.85746598</v>
      </c>
      <c r="F69" s="32" t="n">
        <f aca="false">E69-D69</f>
        <v>21.393796410522</v>
      </c>
      <c r="G69" s="33" t="n">
        <f aca="false">F69/D69</f>
        <v>0.0714403735227002</v>
      </c>
      <c r="H69" s="42" t="s">
        <v>109</v>
      </c>
      <c r="I69" s="5"/>
    </row>
    <row r="70" s="26" customFormat="true" ht="15" hidden="false" customHeight="false" outlineLevel="0" collapsed="false">
      <c r="A70" s="28" t="s">
        <v>110</v>
      </c>
      <c r="B70" s="36" t="s">
        <v>111</v>
      </c>
      <c r="C70" s="30" t="s">
        <v>25</v>
      </c>
      <c r="D70" s="37" t="n">
        <v>222.999559103376</v>
      </c>
      <c r="E70" s="39" t="n">
        <v>223.15375649</v>
      </c>
      <c r="F70" s="32" t="n">
        <f aca="false">E70-D70</f>
        <v>0.15419738662402</v>
      </c>
      <c r="G70" s="33" t="n">
        <f aca="false">F70/D70</f>
        <v>0.000691469468567597</v>
      </c>
      <c r="H70" s="50" t="s">
        <v>26</v>
      </c>
      <c r="I70" s="5"/>
    </row>
    <row r="71" s="26" customFormat="true" ht="15" hidden="false" customHeight="false" outlineLevel="0" collapsed="false">
      <c r="A71" s="28" t="s">
        <v>112</v>
      </c>
      <c r="B71" s="36" t="s">
        <v>113</v>
      </c>
      <c r="C71" s="30" t="s">
        <v>25</v>
      </c>
      <c r="D71" s="37" t="n">
        <v>-32.4958622500001</v>
      </c>
      <c r="E71" s="39" t="n">
        <v>-32.52738101</v>
      </c>
      <c r="F71" s="32" t="n">
        <f aca="false">E71-D71</f>
        <v>-0.0315187599998978</v>
      </c>
      <c r="G71" s="33" t="n">
        <f aca="false">F71/D71</f>
        <v>0.000969931487197197</v>
      </c>
      <c r="H71" s="50" t="s">
        <v>26</v>
      </c>
      <c r="I71" s="5"/>
    </row>
    <row r="72" s="26" customFormat="true" ht="15" hidden="false" customHeight="false" outlineLevel="0" collapsed="false">
      <c r="A72" s="28" t="s">
        <v>114</v>
      </c>
      <c r="B72" s="36" t="s">
        <v>115</v>
      </c>
      <c r="C72" s="30" t="s">
        <v>25</v>
      </c>
      <c r="D72" s="37" t="n">
        <v>38.7726489361023</v>
      </c>
      <c r="E72" s="39" t="n">
        <v>38.86587217</v>
      </c>
      <c r="F72" s="32" t="n">
        <f aca="false">E72-D72</f>
        <v>0.093223233897703</v>
      </c>
      <c r="G72" s="33" t="n">
        <f aca="false">F72/D72</f>
        <v>0.00240435555618951</v>
      </c>
      <c r="H72" s="50" t="s">
        <v>26</v>
      </c>
      <c r="I72" s="5"/>
    </row>
    <row r="73" s="26" customFormat="true" ht="15" hidden="false" customHeight="false" outlineLevel="0" collapsed="false">
      <c r="A73" s="28" t="s">
        <v>116</v>
      </c>
      <c r="B73" s="36" t="s">
        <v>117</v>
      </c>
      <c r="C73" s="30" t="s">
        <v>25</v>
      </c>
      <c r="D73" s="37" t="n">
        <v>0</v>
      </c>
      <c r="E73" s="39" t="n">
        <v>-1.730648</v>
      </c>
      <c r="F73" s="32" t="n">
        <f aca="false">E73-D73</f>
        <v>-1.730648</v>
      </c>
      <c r="G73" s="33" t="n">
        <v>0</v>
      </c>
      <c r="H73" s="50" t="s">
        <v>26</v>
      </c>
      <c r="I73" s="5"/>
    </row>
    <row r="74" s="26" customFormat="true" ht="19.25" hidden="false" customHeight="false" outlineLevel="0" collapsed="false">
      <c r="A74" s="28" t="s">
        <v>118</v>
      </c>
      <c r="B74" s="36" t="s">
        <v>119</v>
      </c>
      <c r="C74" s="30" t="s">
        <v>25</v>
      </c>
      <c r="D74" s="37" t="n">
        <v>70.18732378</v>
      </c>
      <c r="E74" s="39" t="n">
        <v>93.0958663300001</v>
      </c>
      <c r="F74" s="32" t="n">
        <f aca="false">E74-D74</f>
        <v>22.9085425500001</v>
      </c>
      <c r="G74" s="33" t="n">
        <f aca="false">F74/D74</f>
        <v>0.326391452419617</v>
      </c>
      <c r="H74" s="42" t="str">
        <f aca="false">H69</f>
        <v>Отклонение в связи с вводом объектов основных средств по капитализируемым ремонтам.</v>
      </c>
      <c r="I74" s="5"/>
    </row>
    <row r="75" s="26" customFormat="true" ht="15" hidden="false" customHeight="false" outlineLevel="0" collapsed="false">
      <c r="A75" s="28" t="s">
        <v>120</v>
      </c>
      <c r="B75" s="38" t="s">
        <v>121</v>
      </c>
      <c r="C75" s="30" t="s">
        <v>25</v>
      </c>
      <c r="D75" s="37" t="n">
        <v>48.7156225468644</v>
      </c>
      <c r="E75" s="37" t="n">
        <v>32.06047665</v>
      </c>
      <c r="F75" s="32" t="n">
        <f aca="false">E75-D75</f>
        <v>-16.6551458968644</v>
      </c>
      <c r="G75" s="33" t="n">
        <f aca="false">F75/D75</f>
        <v>-0.341885108433997</v>
      </c>
      <c r="H75" s="42" t="s">
        <v>122</v>
      </c>
      <c r="I75" s="5"/>
    </row>
    <row r="76" s="26" customFormat="true" ht="19.25" hidden="false" customHeight="false" outlineLevel="0" collapsed="false">
      <c r="A76" s="28" t="s">
        <v>123</v>
      </c>
      <c r="B76" s="36" t="s">
        <v>124</v>
      </c>
      <c r="C76" s="30" t="s">
        <v>25</v>
      </c>
      <c r="D76" s="37" t="n">
        <v>44.867409</v>
      </c>
      <c r="E76" s="37" t="n">
        <v>28.796656</v>
      </c>
      <c r="F76" s="32" t="n">
        <f aca="false">E76-D76</f>
        <v>-16.070753</v>
      </c>
      <c r="G76" s="33" t="n">
        <f aca="false">F76/D76</f>
        <v>-0.358183219360851</v>
      </c>
      <c r="H76" s="42" t="s">
        <v>125</v>
      </c>
      <c r="I76" s="5"/>
    </row>
    <row r="77" s="26" customFormat="true" ht="15" hidden="false" customHeight="false" outlineLevel="0" collapsed="false">
      <c r="A77" s="28" t="s">
        <v>126</v>
      </c>
      <c r="B77" s="36" t="s">
        <v>127</v>
      </c>
      <c r="C77" s="30" t="s">
        <v>25</v>
      </c>
      <c r="D77" s="37" t="n">
        <v>3.84821354686443</v>
      </c>
      <c r="E77" s="37" t="n">
        <v>3.26382065</v>
      </c>
      <c r="F77" s="32" t="n">
        <f aca="false">E77-D77</f>
        <v>-0.58439289686443</v>
      </c>
      <c r="G77" s="33" t="n">
        <f aca="false">F77/D77</f>
        <v>-0.15186082834218</v>
      </c>
      <c r="H77" s="42" t="s">
        <v>128</v>
      </c>
      <c r="I77" s="5"/>
    </row>
    <row r="78" s="26" customFormat="true" ht="15" hidden="false" customHeight="false" outlineLevel="0" collapsed="false">
      <c r="A78" s="28" t="s">
        <v>129</v>
      </c>
      <c r="B78" s="38" t="s">
        <v>130</v>
      </c>
      <c r="C78" s="30" t="s">
        <v>25</v>
      </c>
      <c r="D78" s="37" t="n">
        <v>164.937555438883</v>
      </c>
      <c r="E78" s="37" t="n">
        <v>169.67218295</v>
      </c>
      <c r="F78" s="32" t="n">
        <f aca="false">E78-D78</f>
        <v>4.734627511117</v>
      </c>
      <c r="G78" s="33" t="n">
        <f aca="false">F78/D78</f>
        <v>0.0287055758679011</v>
      </c>
      <c r="H78" s="34" t="s">
        <v>26</v>
      </c>
      <c r="I78" s="5"/>
    </row>
    <row r="79" s="26" customFormat="true" ht="15" hidden="false" customHeight="false" outlineLevel="0" collapsed="false">
      <c r="A79" s="28" t="s">
        <v>131</v>
      </c>
      <c r="B79" s="36" t="s">
        <v>132</v>
      </c>
      <c r="C79" s="30" t="s">
        <v>25</v>
      </c>
      <c r="D79" s="37" t="n">
        <v>116.630118747647</v>
      </c>
      <c r="E79" s="37" t="n">
        <v>109.11021247</v>
      </c>
      <c r="F79" s="32" t="n">
        <f aca="false">E79-D79</f>
        <v>-7.51990627764701</v>
      </c>
      <c r="G79" s="33" t="n">
        <f aca="false">F79/D79</f>
        <v>-0.0644765379508689</v>
      </c>
      <c r="H79" s="34" t="s">
        <v>26</v>
      </c>
      <c r="I79" s="5"/>
    </row>
    <row r="80" s="26" customFormat="true" ht="19.25" hidden="false" customHeight="false" outlineLevel="0" collapsed="false">
      <c r="A80" s="28" t="s">
        <v>133</v>
      </c>
      <c r="B80" s="36" t="s">
        <v>134</v>
      </c>
      <c r="C80" s="30" t="s">
        <v>25</v>
      </c>
      <c r="D80" s="37" t="n">
        <v>0.7145556</v>
      </c>
      <c r="E80" s="37" t="n">
        <v>1.26170388</v>
      </c>
      <c r="F80" s="32" t="n">
        <f aca="false">E80-D80</f>
        <v>0.54714828</v>
      </c>
      <c r="G80" s="33" t="n">
        <f aca="false">F80/D80</f>
        <v>0.765718273007727</v>
      </c>
      <c r="H80" s="42" t="s">
        <v>135</v>
      </c>
      <c r="I80" s="5"/>
    </row>
    <row r="81" s="26" customFormat="true" ht="19.25" hidden="false" customHeight="false" outlineLevel="0" collapsed="false">
      <c r="A81" s="28" t="s">
        <v>136</v>
      </c>
      <c r="B81" s="36" t="s">
        <v>137</v>
      </c>
      <c r="C81" s="30" t="s">
        <v>25</v>
      </c>
      <c r="D81" s="37" t="n">
        <v>47.5928810912365</v>
      </c>
      <c r="E81" s="37" t="n">
        <v>59.3002666</v>
      </c>
      <c r="F81" s="32" t="n">
        <f aca="false">E81-D81</f>
        <v>11.7073855087635</v>
      </c>
      <c r="G81" s="33" t="n">
        <f aca="false">F81/D81</f>
        <v>0.245990266618241</v>
      </c>
      <c r="H81" s="42" t="s">
        <v>138</v>
      </c>
      <c r="I81" s="5"/>
    </row>
    <row r="82" s="26" customFormat="true" ht="15" hidden="false" customHeight="false" outlineLevel="0" collapsed="false">
      <c r="A82" s="28" t="s">
        <v>139</v>
      </c>
      <c r="B82" s="38" t="s">
        <v>140</v>
      </c>
      <c r="C82" s="30" t="s">
        <v>31</v>
      </c>
      <c r="D82" s="51"/>
      <c r="E82" s="51"/>
      <c r="F82" s="32"/>
      <c r="G82" s="33"/>
      <c r="H82" s="34" t="s">
        <v>26</v>
      </c>
      <c r="I82" s="5"/>
    </row>
    <row r="83" s="26" customFormat="true" ht="15" hidden="false" customHeight="false" outlineLevel="0" collapsed="false">
      <c r="A83" s="28" t="s">
        <v>141</v>
      </c>
      <c r="B83" s="36" t="s">
        <v>142</v>
      </c>
      <c r="C83" s="30" t="s">
        <v>25</v>
      </c>
      <c r="D83" s="37" t="n">
        <v>453.035235001776</v>
      </c>
      <c r="E83" s="37" t="n">
        <v>471.72276839</v>
      </c>
      <c r="F83" s="32" t="n">
        <f aca="false">E83-D83</f>
        <v>18.687533388224</v>
      </c>
      <c r="G83" s="33" t="n">
        <f aca="false">F83/D83</f>
        <v>0.0412496246305229</v>
      </c>
      <c r="H83" s="34" t="s">
        <v>26</v>
      </c>
      <c r="I83" s="5"/>
    </row>
    <row r="84" s="26" customFormat="true" ht="15" hidden="false" customHeight="false" outlineLevel="0" collapsed="false">
      <c r="A84" s="28" t="s">
        <v>143</v>
      </c>
      <c r="B84" s="36" t="s">
        <v>144</v>
      </c>
      <c r="C84" s="30" t="s">
        <v>25</v>
      </c>
      <c r="D84" s="37"/>
      <c r="E84" s="37" t="s">
        <v>31</v>
      </c>
      <c r="F84" s="44" t="s">
        <v>31</v>
      </c>
      <c r="G84" s="44" t="s">
        <v>31</v>
      </c>
      <c r="H84" s="34" t="s">
        <v>26</v>
      </c>
      <c r="I84" s="5"/>
    </row>
    <row r="85" s="26" customFormat="true" ht="15" hidden="false" customHeight="false" outlineLevel="0" collapsed="false">
      <c r="A85" s="28" t="s">
        <v>145</v>
      </c>
      <c r="B85" s="36" t="s">
        <v>146</v>
      </c>
      <c r="C85" s="30" t="s">
        <v>25</v>
      </c>
      <c r="D85" s="37" t="n">
        <v>810.282222303111</v>
      </c>
      <c r="E85" s="39" t="n">
        <v>604.8879854</v>
      </c>
      <c r="F85" s="32" t="n">
        <f aca="false">E85-D85</f>
        <v>-205.394236903111</v>
      </c>
      <c r="G85" s="33" t="n">
        <f aca="false">F85/D85</f>
        <v>-0.253484812142746</v>
      </c>
      <c r="H85" s="34" t="s">
        <v>26</v>
      </c>
      <c r="I85" s="5"/>
    </row>
    <row r="86" s="26" customFormat="true" ht="15" hidden="false" customHeight="false" outlineLevel="0" collapsed="false">
      <c r="A86" s="28" t="s">
        <v>147</v>
      </c>
      <c r="B86" s="29" t="s">
        <v>148</v>
      </c>
      <c r="C86" s="30" t="s">
        <v>25</v>
      </c>
      <c r="D86" s="52" t="n">
        <v>292.295444823494</v>
      </c>
      <c r="E86" s="52" t="n">
        <v>148.515426783205</v>
      </c>
      <c r="F86" s="32" t="n">
        <f aca="false">E86-D86</f>
        <v>-143.780018040289</v>
      </c>
      <c r="G86" s="33" t="n">
        <f aca="false">F86/D86</f>
        <v>-0.49189961932904</v>
      </c>
      <c r="H86" s="34" t="s">
        <v>26</v>
      </c>
      <c r="I86" s="5"/>
    </row>
    <row r="87" s="26" customFormat="true" ht="15" hidden="false" customHeight="false" outlineLevel="0" collapsed="false">
      <c r="A87" s="28" t="s">
        <v>149</v>
      </c>
      <c r="B87" s="36" t="s">
        <v>28</v>
      </c>
      <c r="C87" s="30" t="s">
        <v>25</v>
      </c>
      <c r="D87" s="52" t="n">
        <v>175.375113158438</v>
      </c>
      <c r="E87" s="52" t="n">
        <v>-330.9724389757</v>
      </c>
      <c r="F87" s="32" t="n">
        <f aca="false">E87-D87</f>
        <v>-506.347552134138</v>
      </c>
      <c r="G87" s="33" t="n">
        <f aca="false">F87/D87</f>
        <v>-2.88722580424904</v>
      </c>
      <c r="H87" s="34" t="s">
        <v>26</v>
      </c>
      <c r="I87" s="5"/>
    </row>
    <row r="88" s="26" customFormat="true" ht="38.55" hidden="false" customHeight="false" outlineLevel="0" collapsed="false">
      <c r="A88" s="28" t="s">
        <v>150</v>
      </c>
      <c r="B88" s="38" t="s">
        <v>30</v>
      </c>
      <c r="C88" s="30" t="s">
        <v>25</v>
      </c>
      <c r="D88" s="37"/>
      <c r="E88" s="37" t="s">
        <v>31</v>
      </c>
      <c r="F88" s="44" t="s">
        <v>31</v>
      </c>
      <c r="G88" s="44" t="s">
        <v>31</v>
      </c>
      <c r="H88" s="34" t="s">
        <v>26</v>
      </c>
      <c r="I88" s="5"/>
    </row>
    <row r="89" s="26" customFormat="true" ht="38.55" hidden="false" customHeight="false" outlineLevel="0" collapsed="false">
      <c r="A89" s="28" t="s">
        <v>151</v>
      </c>
      <c r="B89" s="38" t="s">
        <v>33</v>
      </c>
      <c r="C89" s="30" t="s">
        <v>25</v>
      </c>
      <c r="D89" s="37"/>
      <c r="E89" s="37" t="s">
        <v>31</v>
      </c>
      <c r="F89" s="44" t="s">
        <v>31</v>
      </c>
      <c r="G89" s="44" t="s">
        <v>31</v>
      </c>
      <c r="H89" s="34" t="s">
        <v>26</v>
      </c>
      <c r="I89" s="5"/>
    </row>
    <row r="90" s="26" customFormat="true" ht="38.55" hidden="false" customHeight="false" outlineLevel="0" collapsed="false">
      <c r="A90" s="28" t="s">
        <v>152</v>
      </c>
      <c r="B90" s="38" t="s">
        <v>35</v>
      </c>
      <c r="C90" s="30" t="s">
        <v>25</v>
      </c>
      <c r="D90" s="37" t="n">
        <v>175.375113158438</v>
      </c>
      <c r="E90" s="37" t="n">
        <v>-330.9724389757</v>
      </c>
      <c r="F90" s="32" t="n">
        <f aca="false">E90-D90</f>
        <v>-506.347552134138</v>
      </c>
      <c r="G90" s="33" t="n">
        <f aca="false">F90/D90</f>
        <v>-2.88722580424904</v>
      </c>
      <c r="H90" s="34" t="s">
        <v>26</v>
      </c>
      <c r="I90" s="5"/>
    </row>
    <row r="91" s="26" customFormat="true" ht="15" hidden="false" customHeight="false" outlineLevel="0" collapsed="false">
      <c r="A91" s="28" t="s">
        <v>153</v>
      </c>
      <c r="B91" s="36" t="s">
        <v>37</v>
      </c>
      <c r="C91" s="30" t="s">
        <v>25</v>
      </c>
      <c r="D91" s="37" t="n">
        <v>-88.1538758182539</v>
      </c>
      <c r="E91" s="37" t="n">
        <v>-104.413802618333</v>
      </c>
      <c r="F91" s="32" t="n">
        <f aca="false">E91-D91</f>
        <v>-16.2599268000791</v>
      </c>
      <c r="G91" s="33" t="n">
        <f aca="false">F91/D91</f>
        <v>0.184449369345961</v>
      </c>
      <c r="H91" s="34" t="s">
        <v>26</v>
      </c>
      <c r="I91" s="5"/>
    </row>
    <row r="92" s="26" customFormat="true" ht="15" hidden="false" customHeight="false" outlineLevel="0" collapsed="false">
      <c r="A92" s="28" t="s">
        <v>154</v>
      </c>
      <c r="B92" s="36" t="s">
        <v>39</v>
      </c>
      <c r="C92" s="30" t="s">
        <v>25</v>
      </c>
      <c r="D92" s="37" t="n">
        <v>199.127007915034</v>
      </c>
      <c r="E92" s="37" t="n">
        <v>545.864312270072</v>
      </c>
      <c r="F92" s="32" t="n">
        <f aca="false">E92-D92</f>
        <v>346.737304355038</v>
      </c>
      <c r="G92" s="33" t="n">
        <f aca="false">F92/D92</f>
        <v>1.74128717136647</v>
      </c>
      <c r="H92" s="34" t="s">
        <v>26</v>
      </c>
      <c r="I92" s="5"/>
    </row>
    <row r="93" s="26" customFormat="true" ht="15" hidden="false" customHeight="false" outlineLevel="0" collapsed="false">
      <c r="A93" s="28" t="s">
        <v>155</v>
      </c>
      <c r="B93" s="36" t="s">
        <v>41</v>
      </c>
      <c r="C93" s="30" t="s">
        <v>25</v>
      </c>
      <c r="D93" s="37"/>
      <c r="E93" s="37" t="s">
        <v>31</v>
      </c>
      <c r="F93" s="44" t="s">
        <v>31</v>
      </c>
      <c r="G93" s="45" t="s">
        <v>31</v>
      </c>
      <c r="H93" s="34" t="s">
        <v>26</v>
      </c>
      <c r="I93" s="5"/>
    </row>
    <row r="94" s="26" customFormat="true" ht="15" hidden="false" customHeight="false" outlineLevel="0" collapsed="false">
      <c r="A94" s="28" t="s">
        <v>156</v>
      </c>
      <c r="B94" s="36" t="s">
        <v>43</v>
      </c>
      <c r="C94" s="30" t="s">
        <v>25</v>
      </c>
      <c r="D94" s="37" t="n">
        <v>17.3221561262353</v>
      </c>
      <c r="E94" s="37" t="n">
        <v>-3.22275416666667</v>
      </c>
      <c r="F94" s="32" t="n">
        <f aca="false">E94-D94</f>
        <v>-20.544910292902</v>
      </c>
      <c r="G94" s="33" t="n">
        <f aca="false">F94/D94</f>
        <v>-1.18604809604421</v>
      </c>
      <c r="H94" s="34" t="s">
        <v>26</v>
      </c>
      <c r="I94" s="5"/>
    </row>
    <row r="95" s="26" customFormat="true" ht="15" hidden="false" customHeight="false" outlineLevel="0" collapsed="false">
      <c r="A95" s="28" t="s">
        <v>157</v>
      </c>
      <c r="B95" s="36" t="s">
        <v>46</v>
      </c>
      <c r="C95" s="30" t="s">
        <v>25</v>
      </c>
      <c r="D95" s="37" t="n">
        <v>2.87295029031498</v>
      </c>
      <c r="E95" s="37" t="n">
        <v>82.6043390905006</v>
      </c>
      <c r="F95" s="32" t="n">
        <f aca="false">E95-D95</f>
        <v>79.7313888001856</v>
      </c>
      <c r="G95" s="33" t="n">
        <f aca="false">F95/D95</f>
        <v>27.7524428699545</v>
      </c>
      <c r="H95" s="34" t="s">
        <v>26</v>
      </c>
      <c r="I95" s="5"/>
    </row>
    <row r="96" s="26" customFormat="true" ht="15" hidden="false" customHeight="false" outlineLevel="0" collapsed="false">
      <c r="A96" s="28" t="s">
        <v>158</v>
      </c>
      <c r="B96" s="36" t="s">
        <v>48</v>
      </c>
      <c r="C96" s="30" t="s">
        <v>25</v>
      </c>
      <c r="D96" s="37"/>
      <c r="E96" s="37" t="s">
        <v>31</v>
      </c>
      <c r="F96" s="44" t="s">
        <v>31</v>
      </c>
      <c r="G96" s="44" t="s">
        <v>31</v>
      </c>
      <c r="H96" s="34" t="s">
        <v>26</v>
      </c>
      <c r="I96" s="5"/>
    </row>
    <row r="97" s="26" customFormat="true" ht="25.7" hidden="false" customHeight="false" outlineLevel="0" collapsed="false">
      <c r="A97" s="28" t="s">
        <v>159</v>
      </c>
      <c r="B97" s="38" t="s">
        <v>50</v>
      </c>
      <c r="C97" s="30" t="s">
        <v>25</v>
      </c>
      <c r="D97" s="37"/>
      <c r="E97" s="37" t="s">
        <v>31</v>
      </c>
      <c r="F97" s="44" t="s">
        <v>31</v>
      </c>
      <c r="G97" s="44" t="s">
        <v>31</v>
      </c>
      <c r="H97" s="34" t="s">
        <v>26</v>
      </c>
      <c r="I97" s="5"/>
    </row>
    <row r="98" s="26" customFormat="true" ht="25.7" hidden="false" customHeight="false" outlineLevel="0" collapsed="false">
      <c r="A98" s="28" t="s">
        <v>160</v>
      </c>
      <c r="B98" s="38" t="s">
        <v>52</v>
      </c>
      <c r="C98" s="30" t="s">
        <v>25</v>
      </c>
      <c r="D98" s="37"/>
      <c r="E98" s="37" t="s">
        <v>31</v>
      </c>
      <c r="F98" s="44" t="s">
        <v>31</v>
      </c>
      <c r="G98" s="44" t="s">
        <v>31</v>
      </c>
      <c r="H98" s="34" t="s">
        <v>26</v>
      </c>
      <c r="I98" s="5"/>
    </row>
    <row r="99" s="26" customFormat="true" ht="15" hidden="false" customHeight="false" outlineLevel="0" collapsed="false">
      <c r="A99" s="28" t="s">
        <v>161</v>
      </c>
      <c r="B99" s="36" t="s">
        <v>54</v>
      </c>
      <c r="C99" s="30" t="s">
        <v>25</v>
      </c>
      <c r="D99" s="37"/>
      <c r="E99" s="37" t="s">
        <v>31</v>
      </c>
      <c r="F99" s="44" t="s">
        <v>31</v>
      </c>
      <c r="G99" s="44" t="s">
        <v>31</v>
      </c>
      <c r="H99" s="34" t="s">
        <v>26</v>
      </c>
      <c r="I99" s="5"/>
    </row>
    <row r="100" s="26" customFormat="true" ht="15" hidden="false" customHeight="false" outlineLevel="0" collapsed="false">
      <c r="A100" s="28" t="s">
        <v>162</v>
      </c>
      <c r="B100" s="36" t="s">
        <v>56</v>
      </c>
      <c r="C100" s="30" t="s">
        <v>25</v>
      </c>
      <c r="D100" s="37" t="n">
        <v>-14.2479068482737</v>
      </c>
      <c r="E100" s="37" t="n">
        <v>-41.3442288166671</v>
      </c>
      <c r="F100" s="32" t="n">
        <f aca="false">E100-D100</f>
        <v>-27.0963219683934</v>
      </c>
      <c r="G100" s="33" t="n">
        <f aca="false">F100/D100</f>
        <v>1.90177562619848</v>
      </c>
      <c r="H100" s="34" t="s">
        <v>26</v>
      </c>
      <c r="I100" s="5"/>
    </row>
    <row r="101" s="26" customFormat="true" ht="15" hidden="false" customHeight="false" outlineLevel="0" collapsed="false">
      <c r="A101" s="28" t="s">
        <v>163</v>
      </c>
      <c r="B101" s="29" t="s">
        <v>164</v>
      </c>
      <c r="C101" s="30" t="s">
        <v>25</v>
      </c>
      <c r="D101" s="37" t="n">
        <v>-278.468041204606</v>
      </c>
      <c r="E101" s="37" t="n">
        <v>-248.221331196667</v>
      </c>
      <c r="F101" s="32" t="n">
        <f aca="false">E101-D101</f>
        <v>30.2467100079393</v>
      </c>
      <c r="G101" s="33" t="n">
        <f aca="false">F101/D101</f>
        <v>-0.108618245300599</v>
      </c>
      <c r="H101" s="34" t="s">
        <v>26</v>
      </c>
      <c r="I101" s="5"/>
    </row>
    <row r="102" s="26" customFormat="true" ht="15" hidden="false" customHeight="false" outlineLevel="0" collapsed="false">
      <c r="A102" s="28" t="s">
        <v>165</v>
      </c>
      <c r="B102" s="38" t="s">
        <v>166</v>
      </c>
      <c r="C102" s="30" t="s">
        <v>25</v>
      </c>
      <c r="D102" s="37" t="n">
        <v>93.5629527818529</v>
      </c>
      <c r="E102" s="37" t="n">
        <v>220.714855593333</v>
      </c>
      <c r="F102" s="32" t="n">
        <f aca="false">E102-D102</f>
        <v>127.15190281148</v>
      </c>
      <c r="G102" s="33" t="n">
        <f aca="false">F102/D102</f>
        <v>1.35899839659766</v>
      </c>
      <c r="H102" s="34" t="s">
        <v>26</v>
      </c>
      <c r="I102" s="5"/>
    </row>
    <row r="103" s="26" customFormat="true" ht="15" hidden="false" customHeight="false" outlineLevel="0" collapsed="false">
      <c r="A103" s="28" t="s">
        <v>167</v>
      </c>
      <c r="B103" s="38" t="s">
        <v>168</v>
      </c>
      <c r="C103" s="30" t="s">
        <v>25</v>
      </c>
      <c r="D103" s="37"/>
      <c r="E103" s="37" t="s">
        <v>31</v>
      </c>
      <c r="F103" s="44" t="s">
        <v>31</v>
      </c>
      <c r="G103" s="44" t="s">
        <v>31</v>
      </c>
      <c r="H103" s="34" t="s">
        <v>26</v>
      </c>
      <c r="I103" s="5"/>
    </row>
    <row r="104" s="26" customFormat="true" ht="28.9" hidden="false" customHeight="false" outlineLevel="0" collapsed="false">
      <c r="A104" s="28" t="s">
        <v>169</v>
      </c>
      <c r="B104" s="38" t="s">
        <v>170</v>
      </c>
      <c r="C104" s="30" t="s">
        <v>25</v>
      </c>
      <c r="D104" s="37" t="n">
        <v>8.4</v>
      </c>
      <c r="E104" s="37" t="n">
        <v>49.53389795</v>
      </c>
      <c r="F104" s="32" t="n">
        <f aca="false">E104-D104</f>
        <v>41.13389795</v>
      </c>
      <c r="G104" s="33" t="n">
        <f aca="false">F104/D104</f>
        <v>4.89689261309524</v>
      </c>
      <c r="H104" s="42" t="s">
        <v>171</v>
      </c>
      <c r="I104" s="5"/>
    </row>
    <row r="105" s="26" customFormat="true" ht="15" hidden="false" customHeight="false" outlineLevel="0" collapsed="false">
      <c r="A105" s="28" t="s">
        <v>172</v>
      </c>
      <c r="B105" s="38" t="s">
        <v>173</v>
      </c>
      <c r="C105" s="30" t="s">
        <v>25</v>
      </c>
      <c r="D105" s="37" t="n">
        <v>0</v>
      </c>
      <c r="E105" s="37" t="n">
        <v>4.36341147</v>
      </c>
      <c r="F105" s="32" t="n">
        <f aca="false">E105-D105</f>
        <v>4.36341147</v>
      </c>
      <c r="G105" s="33" t="s">
        <v>174</v>
      </c>
      <c r="H105" s="34" t="s">
        <v>26</v>
      </c>
      <c r="I105" s="5"/>
    </row>
    <row r="106" s="26" customFormat="true" ht="15" hidden="false" customHeight="false" outlineLevel="0" collapsed="false">
      <c r="A106" s="28" t="s">
        <v>175</v>
      </c>
      <c r="B106" s="53" t="s">
        <v>176</v>
      </c>
      <c r="C106" s="30" t="s">
        <v>25</v>
      </c>
      <c r="D106" s="37" t="n">
        <v>0</v>
      </c>
      <c r="E106" s="37" t="n">
        <v>2.62421147</v>
      </c>
      <c r="F106" s="32" t="n">
        <f aca="false">E106-D106</f>
        <v>2.62421147</v>
      </c>
      <c r="G106" s="33" t="s">
        <v>174</v>
      </c>
      <c r="H106" s="34" t="s">
        <v>26</v>
      </c>
      <c r="I106" s="5"/>
    </row>
    <row r="107" s="26" customFormat="true" ht="68.55" hidden="false" customHeight="false" outlineLevel="0" collapsed="false">
      <c r="A107" s="28" t="s">
        <v>177</v>
      </c>
      <c r="B107" s="36" t="s">
        <v>178</v>
      </c>
      <c r="C107" s="30" t="s">
        <v>25</v>
      </c>
      <c r="D107" s="37" t="n">
        <v>85.1629527818529</v>
      </c>
      <c r="E107" s="37" t="n">
        <v>133.846415373333</v>
      </c>
      <c r="F107" s="32" t="n">
        <f aca="false">E107-D107</f>
        <v>48.6834625914804</v>
      </c>
      <c r="G107" s="33" t="n">
        <f aca="false">F107/D107</f>
        <v>0.571650711973132</v>
      </c>
      <c r="H107" s="42" t="s">
        <v>179</v>
      </c>
      <c r="I107" s="5"/>
    </row>
    <row r="108" s="26" customFormat="true" ht="25.7" hidden="false" customHeight="false" outlineLevel="0" collapsed="false">
      <c r="A108" s="28" t="s">
        <v>180</v>
      </c>
      <c r="B108" s="38" t="s">
        <v>181</v>
      </c>
      <c r="C108" s="30" t="s">
        <v>25</v>
      </c>
      <c r="D108" s="37" t="n">
        <v>0</v>
      </c>
      <c r="E108" s="39" t="n">
        <v>25.9408296</v>
      </c>
      <c r="F108" s="32" t="n">
        <f aca="false">E108-D108</f>
        <v>25.9408296</v>
      </c>
      <c r="G108" s="33" t="n">
        <v>0</v>
      </c>
      <c r="H108" s="34" t="s">
        <v>26</v>
      </c>
      <c r="I108" s="5"/>
    </row>
    <row r="109" s="26" customFormat="true" ht="15" hidden="false" customHeight="false" outlineLevel="0" collapsed="false">
      <c r="A109" s="28" t="s">
        <v>182</v>
      </c>
      <c r="B109" s="38" t="s">
        <v>183</v>
      </c>
      <c r="C109" s="30" t="s">
        <v>25</v>
      </c>
      <c r="D109" s="37" t="n">
        <v>0</v>
      </c>
      <c r="E109" s="39" t="n">
        <v>7.0303012</v>
      </c>
      <c r="F109" s="32" t="n">
        <f aca="false">E109-D109</f>
        <v>7.0303012</v>
      </c>
      <c r="G109" s="33" t="n">
        <v>0</v>
      </c>
      <c r="H109" s="34" t="s">
        <v>26</v>
      </c>
      <c r="I109" s="5"/>
    </row>
    <row r="110" s="26" customFormat="true" ht="15" hidden="false" customHeight="false" outlineLevel="0" collapsed="false">
      <c r="A110" s="28" t="s">
        <v>184</v>
      </c>
      <c r="B110" s="38" t="s">
        <v>130</v>
      </c>
      <c r="C110" s="30" t="s">
        <v>25</v>
      </c>
      <c r="D110" s="37" t="n">
        <v>372.030993986459</v>
      </c>
      <c r="E110" s="37" t="n">
        <v>468.93618679</v>
      </c>
      <c r="F110" s="32" t="n">
        <f aca="false">E110-D110</f>
        <v>96.905192803541</v>
      </c>
      <c r="G110" s="33" t="n">
        <f aca="false">F110/D110</f>
        <v>0.260476127983756</v>
      </c>
      <c r="H110" s="34" t="s">
        <v>26</v>
      </c>
      <c r="I110" s="5"/>
    </row>
    <row r="111" s="26" customFormat="true" ht="15" hidden="false" customHeight="false" outlineLevel="0" collapsed="false">
      <c r="A111" s="28" t="s">
        <v>185</v>
      </c>
      <c r="B111" s="49" t="s">
        <v>186</v>
      </c>
      <c r="C111" s="30" t="s">
        <v>25</v>
      </c>
      <c r="D111" s="37" t="n">
        <v>10.949856</v>
      </c>
      <c r="E111" s="37" t="n">
        <v>12.81858264</v>
      </c>
      <c r="F111" s="32" t="n">
        <f aca="false">E111-D111</f>
        <v>1.86872664</v>
      </c>
      <c r="G111" s="33" t="n">
        <f aca="false">F111/D111</f>
        <v>0.17066221144826</v>
      </c>
      <c r="H111" s="54" t="s">
        <v>187</v>
      </c>
      <c r="I111" s="5"/>
    </row>
    <row r="112" s="26" customFormat="true" ht="19.25" hidden="false" customHeight="false" outlineLevel="0" collapsed="false">
      <c r="A112" s="28" t="s">
        <v>188</v>
      </c>
      <c r="B112" s="49" t="s">
        <v>189</v>
      </c>
      <c r="C112" s="30" t="s">
        <v>25</v>
      </c>
      <c r="D112" s="37" t="n">
        <v>320.537841915054</v>
      </c>
      <c r="E112" s="37" t="n">
        <v>374.85138213</v>
      </c>
      <c r="F112" s="32" t="n">
        <f aca="false">E112-D112</f>
        <v>54.3135402149459</v>
      </c>
      <c r="G112" s="33" t="n">
        <f aca="false">F112/D112</f>
        <v>0.169445017444585</v>
      </c>
      <c r="H112" s="42" t="s">
        <v>190</v>
      </c>
      <c r="I112" s="5"/>
    </row>
    <row r="113" s="26" customFormat="true" ht="25.7" hidden="false" customHeight="false" outlineLevel="0" collapsed="false">
      <c r="A113" s="28" t="s">
        <v>191</v>
      </c>
      <c r="B113" s="55" t="s">
        <v>192</v>
      </c>
      <c r="C113" s="30" t="s">
        <v>25</v>
      </c>
      <c r="D113" s="37" t="n">
        <v>11.5543821850541</v>
      </c>
      <c r="E113" s="37" t="n">
        <v>8.33898636</v>
      </c>
      <c r="F113" s="32" t="n">
        <f aca="false">E113-D113</f>
        <v>-3.2153958250541</v>
      </c>
      <c r="G113" s="33" t="n">
        <f aca="false">F113/D113</f>
        <v>-0.278283665327714</v>
      </c>
      <c r="H113" s="42" t="s">
        <v>193</v>
      </c>
      <c r="I113" s="5"/>
    </row>
    <row r="114" s="26" customFormat="true" ht="19.25" hidden="false" customHeight="false" outlineLevel="0" collapsed="false">
      <c r="A114" s="28" t="s">
        <v>194</v>
      </c>
      <c r="B114" s="49" t="s">
        <v>195</v>
      </c>
      <c r="C114" s="30" t="s">
        <v>25</v>
      </c>
      <c r="D114" s="37" t="n">
        <v>1.96900781</v>
      </c>
      <c r="E114" s="37" t="n">
        <v>3.81186186</v>
      </c>
      <c r="F114" s="32" t="n">
        <f aca="false">E114-D114</f>
        <v>1.84285405</v>
      </c>
      <c r="G114" s="33" t="n">
        <f aca="false">F114/D114</f>
        <v>0.935930289682294</v>
      </c>
      <c r="H114" s="42" t="s">
        <v>196</v>
      </c>
      <c r="I114" s="5"/>
    </row>
    <row r="115" s="26" customFormat="true" ht="19.25" hidden="false" customHeight="false" outlineLevel="0" collapsed="false">
      <c r="A115" s="28" t="s">
        <v>197</v>
      </c>
      <c r="B115" s="55" t="s">
        <v>198</v>
      </c>
      <c r="C115" s="30" t="s">
        <v>25</v>
      </c>
      <c r="D115" s="37" t="n">
        <v>1.96900781</v>
      </c>
      <c r="E115" s="37" t="n">
        <v>2.92305994</v>
      </c>
      <c r="F115" s="32" t="n">
        <f aca="false">E115-D115</f>
        <v>0.95405213</v>
      </c>
      <c r="G115" s="33" t="n">
        <f aca="false">F115/D115</f>
        <v>0.484534456976075</v>
      </c>
      <c r="H115" s="42" t="str">
        <f aca="false">H114</f>
        <v>Расходы от списания дебиторской задолженности, преимуществеено по тепловой энергии.</v>
      </c>
      <c r="I115" s="5"/>
    </row>
    <row r="116" s="26" customFormat="true" ht="15" hidden="false" customHeight="false" outlineLevel="0" collapsed="false">
      <c r="A116" s="28" t="s">
        <v>199</v>
      </c>
      <c r="B116" s="55" t="s">
        <v>200</v>
      </c>
      <c r="C116" s="30" t="s">
        <v>25</v>
      </c>
      <c r="D116" s="37" t="n">
        <v>0</v>
      </c>
      <c r="E116" s="37" t="n">
        <v>0.88880192</v>
      </c>
      <c r="F116" s="32" t="n">
        <f aca="false">E116-D116</f>
        <v>0.88880192</v>
      </c>
      <c r="G116" s="33" t="n">
        <v>0</v>
      </c>
      <c r="H116" s="34" t="s">
        <v>26</v>
      </c>
      <c r="I116" s="5"/>
    </row>
    <row r="117" s="26" customFormat="true" ht="19.25" hidden="false" customHeight="false" outlineLevel="0" collapsed="false">
      <c r="A117" s="28" t="s">
        <v>201</v>
      </c>
      <c r="B117" s="49" t="s">
        <v>202</v>
      </c>
      <c r="C117" s="30" t="s">
        <v>25</v>
      </c>
      <c r="D117" s="37" t="n">
        <v>38.5742882614044</v>
      </c>
      <c r="E117" s="37" t="n">
        <v>77.45436016</v>
      </c>
      <c r="F117" s="32" t="n">
        <f aca="false">E117-D117</f>
        <v>38.8800718985957</v>
      </c>
      <c r="G117" s="33" t="n">
        <f aca="false">F117/D117</f>
        <v>1.00792713620843</v>
      </c>
      <c r="H117" s="42" t="s">
        <v>203</v>
      </c>
      <c r="I117" s="5"/>
    </row>
    <row r="118" s="26" customFormat="true" ht="15" hidden="false" customHeight="false" outlineLevel="0" collapsed="false">
      <c r="A118" s="28" t="s">
        <v>204</v>
      </c>
      <c r="B118" s="49" t="s">
        <v>205</v>
      </c>
      <c r="C118" s="30" t="s">
        <v>25</v>
      </c>
      <c r="D118" s="37" t="n">
        <v>0</v>
      </c>
      <c r="E118" s="39" t="n">
        <v>0</v>
      </c>
      <c r="F118" s="32" t="n">
        <f aca="false">E118-D118</f>
        <v>0</v>
      </c>
      <c r="G118" s="33" t="n">
        <v>0</v>
      </c>
      <c r="H118" s="34" t="s">
        <v>26</v>
      </c>
      <c r="I118" s="5"/>
    </row>
    <row r="119" s="26" customFormat="true" ht="15" hidden="false" customHeight="false" outlineLevel="0" collapsed="false">
      <c r="A119" s="28" t="s">
        <v>206</v>
      </c>
      <c r="B119" s="49" t="s">
        <v>207</v>
      </c>
      <c r="C119" s="30" t="s">
        <v>25</v>
      </c>
      <c r="D119" s="37" t="n">
        <v>0</v>
      </c>
      <c r="E119" s="37" t="n">
        <v>14.58470817</v>
      </c>
      <c r="F119" s="32" t="n">
        <f aca="false">E119-D119</f>
        <v>14.58470817</v>
      </c>
      <c r="G119" s="33" t="n">
        <v>1</v>
      </c>
      <c r="H119" s="40" t="s">
        <v>208</v>
      </c>
      <c r="I119" s="5"/>
    </row>
    <row r="120" s="26" customFormat="true" ht="27.15" hidden="false" customHeight="false" outlineLevel="0" collapsed="false">
      <c r="A120" s="28" t="s">
        <v>209</v>
      </c>
      <c r="B120" s="29" t="s">
        <v>210</v>
      </c>
      <c r="C120" s="30" t="s">
        <v>25</v>
      </c>
      <c r="D120" s="56" t="n">
        <v>13.8274036188885</v>
      </c>
      <c r="E120" s="56" t="n">
        <v>-99.7059044134618</v>
      </c>
      <c r="F120" s="32" t="n">
        <f aca="false">E120-D120</f>
        <v>-113.53330803235</v>
      </c>
      <c r="G120" s="33" t="n">
        <f aca="false">F120/D120</f>
        <v>-8.21074665653511</v>
      </c>
      <c r="H120" s="34" t="s">
        <v>26</v>
      </c>
      <c r="I120" s="5"/>
    </row>
    <row r="121" s="26" customFormat="true" ht="25.7" hidden="false" customHeight="false" outlineLevel="0" collapsed="false">
      <c r="A121" s="28" t="s">
        <v>211</v>
      </c>
      <c r="B121" s="38" t="s">
        <v>28</v>
      </c>
      <c r="C121" s="30" t="s">
        <v>25</v>
      </c>
      <c r="D121" s="37" t="n">
        <v>-38.0247071979367</v>
      </c>
      <c r="E121" s="37" t="n">
        <v>-636.9488441857</v>
      </c>
      <c r="F121" s="32" t="n">
        <f aca="false">E121-D121</f>
        <v>-598.924136987764</v>
      </c>
      <c r="G121" s="33" t="n">
        <f aca="false">F121/D121</f>
        <v>15.7509204178767</v>
      </c>
      <c r="H121" s="34" t="s">
        <v>26</v>
      </c>
      <c r="I121" s="5"/>
    </row>
    <row r="122" s="26" customFormat="true" ht="38.55" hidden="false" customHeight="false" outlineLevel="0" collapsed="false">
      <c r="A122" s="28" t="s">
        <v>212</v>
      </c>
      <c r="B122" s="48" t="s">
        <v>30</v>
      </c>
      <c r="C122" s="30" t="s">
        <v>25</v>
      </c>
      <c r="D122" s="37"/>
      <c r="E122" s="37" t="s">
        <v>31</v>
      </c>
      <c r="F122" s="44" t="s">
        <v>31</v>
      </c>
      <c r="G122" s="44" t="s">
        <v>31</v>
      </c>
      <c r="H122" s="34" t="s">
        <v>26</v>
      </c>
      <c r="I122" s="5"/>
    </row>
    <row r="123" s="26" customFormat="true" ht="38.55" hidden="false" customHeight="false" outlineLevel="0" collapsed="false">
      <c r="A123" s="28" t="s">
        <v>213</v>
      </c>
      <c r="B123" s="48" t="s">
        <v>33</v>
      </c>
      <c r="C123" s="30" t="s">
        <v>25</v>
      </c>
      <c r="D123" s="37"/>
      <c r="E123" s="37" t="s">
        <v>31</v>
      </c>
      <c r="F123" s="44" t="s">
        <v>31</v>
      </c>
      <c r="G123" s="44" t="s">
        <v>31</v>
      </c>
      <c r="H123" s="34" t="s">
        <v>26</v>
      </c>
      <c r="I123" s="5"/>
    </row>
    <row r="124" s="26" customFormat="true" ht="38.55" hidden="false" customHeight="false" outlineLevel="0" collapsed="false">
      <c r="A124" s="28" t="s">
        <v>214</v>
      </c>
      <c r="B124" s="48" t="s">
        <v>35</v>
      </c>
      <c r="C124" s="30" t="s">
        <v>25</v>
      </c>
      <c r="D124" s="37" t="n">
        <v>-38.0247071979367</v>
      </c>
      <c r="E124" s="39" t="n">
        <v>-636.9488441857</v>
      </c>
      <c r="F124" s="32" t="n">
        <f aca="false">E124-D124</f>
        <v>-598.924136987764</v>
      </c>
      <c r="G124" s="33" t="n">
        <f aca="false">F124/D124</f>
        <v>15.7509204178767</v>
      </c>
      <c r="H124" s="34" t="s">
        <v>26</v>
      </c>
      <c r="I124" s="5"/>
    </row>
    <row r="125" s="26" customFormat="true" ht="15" hidden="false" customHeight="false" outlineLevel="0" collapsed="false">
      <c r="A125" s="28" t="s">
        <v>215</v>
      </c>
      <c r="B125" s="36" t="s">
        <v>37</v>
      </c>
      <c r="C125" s="30" t="s">
        <v>25</v>
      </c>
      <c r="D125" s="37" t="n">
        <v>-142.768025735466</v>
      </c>
      <c r="E125" s="39" t="n">
        <v>-142.534770668333</v>
      </c>
      <c r="F125" s="32" t="n">
        <f aca="false">E125-D125</f>
        <v>0.233255067132603</v>
      </c>
      <c r="G125" s="33" t="n">
        <f aca="false">F125/D125</f>
        <v>-0.00163380466971505</v>
      </c>
      <c r="H125" s="34" t="s">
        <v>26</v>
      </c>
      <c r="I125" s="5"/>
    </row>
    <row r="126" s="26" customFormat="true" ht="15" hidden="false" customHeight="false" outlineLevel="0" collapsed="false">
      <c r="A126" s="28" t="s">
        <v>216</v>
      </c>
      <c r="B126" s="36" t="s">
        <v>39</v>
      </c>
      <c r="C126" s="30" t="s">
        <v>25</v>
      </c>
      <c r="D126" s="37" t="n">
        <v>190.905122947933</v>
      </c>
      <c r="E126" s="39" t="n">
        <v>540.040592750071</v>
      </c>
      <c r="F126" s="32" t="n">
        <f aca="false">E126-D126</f>
        <v>349.135469802138</v>
      </c>
      <c r="G126" s="33" t="n">
        <f aca="false">F126/D126</f>
        <v>1.8288428535119</v>
      </c>
      <c r="H126" s="34" t="s">
        <v>26</v>
      </c>
      <c r="I126" s="5"/>
    </row>
    <row r="127" s="26" customFormat="true" ht="15" hidden="false" customHeight="false" outlineLevel="0" collapsed="false">
      <c r="A127" s="28" t="s">
        <v>217</v>
      </c>
      <c r="B127" s="36" t="s">
        <v>41</v>
      </c>
      <c r="C127" s="30" t="s">
        <v>25</v>
      </c>
      <c r="D127" s="37"/>
      <c r="E127" s="39" t="s">
        <v>31</v>
      </c>
      <c r="F127" s="44" t="s">
        <v>31</v>
      </c>
      <c r="G127" s="45" t="s">
        <v>31</v>
      </c>
      <c r="H127" s="34" t="s">
        <v>26</v>
      </c>
      <c r="I127" s="5"/>
    </row>
    <row r="128" s="26" customFormat="true" ht="15" hidden="false" customHeight="false" outlineLevel="0" collapsed="false">
      <c r="A128" s="28" t="s">
        <v>218</v>
      </c>
      <c r="B128" s="36" t="s">
        <v>43</v>
      </c>
      <c r="C128" s="30" t="s">
        <v>25</v>
      </c>
      <c r="D128" s="37" t="n">
        <v>17.1733437286407</v>
      </c>
      <c r="E128" s="39" t="n">
        <v>-3.16390003808977</v>
      </c>
      <c r="F128" s="32" t="n">
        <f aca="false">E128-D128</f>
        <v>-20.3372437667305</v>
      </c>
      <c r="G128" s="33" t="n">
        <f aca="false">F128/D128</f>
        <v>-1.18423319815192</v>
      </c>
      <c r="H128" s="34" t="s">
        <v>26</v>
      </c>
      <c r="I128" s="5"/>
    </row>
    <row r="129" s="26" customFormat="true" ht="15" hidden="false" customHeight="false" outlineLevel="0" collapsed="false">
      <c r="A129" s="28" t="s">
        <v>219</v>
      </c>
      <c r="B129" s="36" t="s">
        <v>46</v>
      </c>
      <c r="C129" s="30" t="s">
        <v>25</v>
      </c>
      <c r="D129" s="37" t="n">
        <v>0.789576723990807</v>
      </c>
      <c r="E129" s="39" t="n">
        <v>183.732189920501</v>
      </c>
      <c r="F129" s="32" t="n">
        <f aca="false">E129-D129</f>
        <v>182.94261319651</v>
      </c>
      <c r="G129" s="33" t="n">
        <f aca="false">F129/D129</f>
        <v>231.697069629727</v>
      </c>
      <c r="H129" s="34" t="s">
        <v>26</v>
      </c>
      <c r="I129" s="5"/>
    </row>
    <row r="130" s="26" customFormat="true" ht="15" hidden="false" customHeight="false" outlineLevel="0" collapsed="false">
      <c r="A130" s="28" t="s">
        <v>220</v>
      </c>
      <c r="B130" s="36" t="s">
        <v>48</v>
      </c>
      <c r="C130" s="30" t="s">
        <v>25</v>
      </c>
      <c r="D130" s="37"/>
      <c r="E130" s="39" t="s">
        <v>31</v>
      </c>
      <c r="F130" s="44" t="s">
        <v>31</v>
      </c>
      <c r="G130" s="44" t="s">
        <v>31</v>
      </c>
      <c r="H130" s="34" t="s">
        <v>26</v>
      </c>
      <c r="I130" s="5"/>
    </row>
    <row r="131" s="26" customFormat="true" ht="25.7" hidden="false" customHeight="false" outlineLevel="0" collapsed="false">
      <c r="A131" s="28" t="s">
        <v>221</v>
      </c>
      <c r="B131" s="38" t="s">
        <v>50</v>
      </c>
      <c r="C131" s="30" t="s">
        <v>25</v>
      </c>
      <c r="D131" s="37"/>
      <c r="E131" s="39" t="s">
        <v>31</v>
      </c>
      <c r="F131" s="44" t="s">
        <v>31</v>
      </c>
      <c r="G131" s="45" t="s">
        <v>31</v>
      </c>
      <c r="H131" s="34" t="s">
        <v>26</v>
      </c>
      <c r="I131" s="5"/>
    </row>
    <row r="132" s="26" customFormat="true" ht="15" hidden="false" customHeight="false" outlineLevel="0" collapsed="false">
      <c r="A132" s="28" t="s">
        <v>222</v>
      </c>
      <c r="B132" s="36" t="s">
        <v>52</v>
      </c>
      <c r="C132" s="30" t="s">
        <v>25</v>
      </c>
      <c r="D132" s="37"/>
      <c r="E132" s="39" t="s">
        <v>31</v>
      </c>
      <c r="F132" s="44" t="s">
        <v>31</v>
      </c>
      <c r="G132" s="45" t="s">
        <v>31</v>
      </c>
      <c r="H132" s="34" t="s">
        <v>26</v>
      </c>
      <c r="I132" s="5"/>
    </row>
    <row r="133" s="26" customFormat="true" ht="15" hidden="false" customHeight="false" outlineLevel="0" collapsed="false">
      <c r="A133" s="28" t="s">
        <v>223</v>
      </c>
      <c r="B133" s="36" t="s">
        <v>54</v>
      </c>
      <c r="C133" s="30" t="s">
        <v>25</v>
      </c>
      <c r="D133" s="37"/>
      <c r="E133" s="39" t="s">
        <v>31</v>
      </c>
      <c r="F133" s="44" t="s">
        <v>31</v>
      </c>
      <c r="G133" s="45" t="s">
        <v>31</v>
      </c>
      <c r="H133" s="34" t="s">
        <v>26</v>
      </c>
      <c r="I133" s="5"/>
    </row>
    <row r="134" s="26" customFormat="true" ht="15" hidden="false" customHeight="false" outlineLevel="0" collapsed="false">
      <c r="A134" s="28" t="s">
        <v>224</v>
      </c>
      <c r="B134" s="36" t="s">
        <v>56</v>
      </c>
      <c r="C134" s="30" t="s">
        <v>25</v>
      </c>
      <c r="D134" s="31" t="n">
        <v>-14.2479068482737</v>
      </c>
      <c r="E134" s="39" t="n">
        <v>-40.8311721919105</v>
      </c>
      <c r="F134" s="32" t="n">
        <f aca="false">E134-D134</f>
        <v>-26.5832653436368</v>
      </c>
      <c r="G134" s="33" t="n">
        <f aca="false">F134/D134</f>
        <v>1.86576636320848</v>
      </c>
      <c r="H134" s="34" t="s">
        <v>26</v>
      </c>
      <c r="I134" s="5"/>
    </row>
    <row r="135" s="26" customFormat="true" ht="15" hidden="false" customHeight="false" outlineLevel="0" collapsed="false">
      <c r="A135" s="28" t="s">
        <v>225</v>
      </c>
      <c r="B135" s="29" t="s">
        <v>226</v>
      </c>
      <c r="C135" s="30" t="s">
        <v>25</v>
      </c>
      <c r="D135" s="37" t="n">
        <v>13.6882945773538</v>
      </c>
      <c r="E135" s="37" t="n">
        <v>-15.10466055</v>
      </c>
      <c r="F135" s="32" t="n">
        <f aca="false">E135-D135</f>
        <v>-28.7929551273538</v>
      </c>
      <c r="G135" s="33" t="n">
        <f aca="false">F135/D135</f>
        <v>-2.10347278579097</v>
      </c>
      <c r="H135" s="34" t="s">
        <v>26</v>
      </c>
      <c r="I135" s="5"/>
    </row>
    <row r="136" s="26" customFormat="true" ht="15" hidden="false" customHeight="false" outlineLevel="0" collapsed="false">
      <c r="A136" s="28" t="s">
        <v>227</v>
      </c>
      <c r="B136" s="36" t="s">
        <v>28</v>
      </c>
      <c r="C136" s="30" t="s">
        <v>25</v>
      </c>
      <c r="D136" s="57" t="n">
        <v>-37.6421639006746</v>
      </c>
      <c r="E136" s="57" t="n">
        <v>-15.10466055</v>
      </c>
      <c r="F136" s="32" t="n">
        <f aca="false">E136-D136</f>
        <v>22.5375033506746</v>
      </c>
      <c r="G136" s="33" t="n">
        <f aca="false">F136/D136</f>
        <v>-0.5987302804946</v>
      </c>
      <c r="H136" s="34" t="s">
        <v>26</v>
      </c>
      <c r="I136" s="5"/>
    </row>
    <row r="137" s="26" customFormat="true" ht="38.55" hidden="false" customHeight="false" outlineLevel="0" collapsed="false">
      <c r="A137" s="28" t="s">
        <v>228</v>
      </c>
      <c r="B137" s="38" t="s">
        <v>30</v>
      </c>
      <c r="C137" s="30" t="s">
        <v>25</v>
      </c>
      <c r="D137" s="37"/>
      <c r="E137" s="37" t="s">
        <v>31</v>
      </c>
      <c r="F137" s="44" t="s">
        <v>31</v>
      </c>
      <c r="G137" s="44" t="s">
        <v>31</v>
      </c>
      <c r="H137" s="34" t="s">
        <v>26</v>
      </c>
      <c r="I137" s="5"/>
    </row>
    <row r="138" s="26" customFormat="true" ht="38.55" hidden="false" customHeight="false" outlineLevel="0" collapsed="false">
      <c r="A138" s="28" t="s">
        <v>229</v>
      </c>
      <c r="B138" s="38" t="s">
        <v>33</v>
      </c>
      <c r="C138" s="30" t="s">
        <v>25</v>
      </c>
      <c r="D138" s="37"/>
      <c r="E138" s="37" t="s">
        <v>31</v>
      </c>
      <c r="F138" s="44" t="s">
        <v>31</v>
      </c>
      <c r="G138" s="44" t="s">
        <v>31</v>
      </c>
      <c r="H138" s="34" t="s">
        <v>26</v>
      </c>
      <c r="I138" s="5"/>
    </row>
    <row r="139" s="26" customFormat="true" ht="38.55" hidden="false" customHeight="false" outlineLevel="0" collapsed="false">
      <c r="A139" s="28" t="s">
        <v>230</v>
      </c>
      <c r="B139" s="38" t="s">
        <v>35</v>
      </c>
      <c r="C139" s="30" t="s">
        <v>25</v>
      </c>
      <c r="D139" s="37" t="n">
        <v>-37.6421639006746</v>
      </c>
      <c r="E139" s="37" t="n">
        <v>-15.10466055</v>
      </c>
      <c r="F139" s="32" t="n">
        <f aca="false">E139-D139</f>
        <v>22.5375033506746</v>
      </c>
      <c r="G139" s="33" t="n">
        <f aca="false">F139/D139</f>
        <v>-0.5987302804946</v>
      </c>
      <c r="H139" s="34" t="s">
        <v>26</v>
      </c>
      <c r="I139" s="5"/>
    </row>
    <row r="140" s="26" customFormat="true" ht="15" hidden="false" customHeight="false" outlineLevel="0" collapsed="false">
      <c r="A140" s="28" t="s">
        <v>231</v>
      </c>
      <c r="B140" s="38" t="s">
        <v>232</v>
      </c>
      <c r="C140" s="30" t="s">
        <v>25</v>
      </c>
      <c r="D140" s="37" t="n">
        <v>-141.331724042881</v>
      </c>
      <c r="E140" s="37" t="n">
        <v>-3.38008200685201</v>
      </c>
      <c r="F140" s="32" t="n">
        <f aca="false">E140-D140</f>
        <v>137.951642036029</v>
      </c>
      <c r="G140" s="33" t="n">
        <f aca="false">F140/D140</f>
        <v>-0.976084053104549</v>
      </c>
      <c r="H140" s="34" t="s">
        <v>26</v>
      </c>
      <c r="I140" s="5"/>
    </row>
    <row r="141" s="26" customFormat="true" ht="15" hidden="false" customHeight="false" outlineLevel="0" collapsed="false">
      <c r="A141" s="28" t="s">
        <v>233</v>
      </c>
      <c r="B141" s="38" t="s">
        <v>234</v>
      </c>
      <c r="C141" s="30" t="s">
        <v>25</v>
      </c>
      <c r="D141" s="37" t="n">
        <v>188.984543393788</v>
      </c>
      <c r="E141" s="37" t="n">
        <v>12.8065698072488</v>
      </c>
      <c r="F141" s="32" t="n">
        <f aca="false">E141-D141</f>
        <v>-176.177973586539</v>
      </c>
      <c r="G141" s="33" t="n">
        <f aca="false">F141/D141</f>
        <v>-0.932234829487808</v>
      </c>
      <c r="H141" s="34" t="s">
        <v>26</v>
      </c>
      <c r="I141" s="5"/>
    </row>
    <row r="142" s="26" customFormat="true" ht="15" hidden="false" customHeight="false" outlineLevel="0" collapsed="false">
      <c r="A142" s="28" t="s">
        <v>235</v>
      </c>
      <c r="B142" s="38" t="s">
        <v>236</v>
      </c>
      <c r="C142" s="30" t="s">
        <v>25</v>
      </c>
      <c r="D142" s="37"/>
      <c r="E142" s="37" t="s">
        <v>31</v>
      </c>
      <c r="F142" s="44" t="s">
        <v>31</v>
      </c>
      <c r="G142" s="45" t="s">
        <v>31</v>
      </c>
      <c r="H142" s="34" t="s">
        <v>26</v>
      </c>
      <c r="I142" s="5"/>
    </row>
    <row r="143" s="26" customFormat="true" ht="15" hidden="false" customHeight="false" outlineLevel="0" collapsed="false">
      <c r="A143" s="28" t="s">
        <v>237</v>
      </c>
      <c r="B143" s="38" t="s">
        <v>238</v>
      </c>
      <c r="C143" s="30" t="s">
        <v>25</v>
      </c>
      <c r="D143" s="37" t="n">
        <v>17.0005732323218</v>
      </c>
      <c r="E143" s="37" t="n">
        <v>-0.0750290019767193</v>
      </c>
      <c r="F143" s="32" t="n">
        <f aca="false">E143-D143</f>
        <v>-17.0756022342985</v>
      </c>
      <c r="G143" s="33" t="n">
        <f aca="false">F143/D143</f>
        <v>-1.00441332188929</v>
      </c>
      <c r="H143" s="34" t="s">
        <v>26</v>
      </c>
      <c r="I143" s="5"/>
    </row>
    <row r="144" s="26" customFormat="true" ht="15" hidden="false" customHeight="false" outlineLevel="0" collapsed="false">
      <c r="A144" s="28" t="s">
        <v>239</v>
      </c>
      <c r="B144" s="38" t="s">
        <v>240</v>
      </c>
      <c r="C144" s="30" t="s">
        <v>25</v>
      </c>
      <c r="D144" s="37" t="n">
        <v>0.781633276014612</v>
      </c>
      <c r="E144" s="37" t="n">
        <v>4.357041206983</v>
      </c>
      <c r="F144" s="32" t="n">
        <f aca="false">E144-D144</f>
        <v>3.57540793096839</v>
      </c>
      <c r="G144" s="33" t="n">
        <f aca="false">F144/D144</f>
        <v>4.57427804148598</v>
      </c>
      <c r="H144" s="34" t="s">
        <v>26</v>
      </c>
      <c r="I144" s="5"/>
    </row>
    <row r="145" s="26" customFormat="true" ht="15" hidden="false" customHeight="false" outlineLevel="0" collapsed="false">
      <c r="A145" s="28" t="s">
        <v>241</v>
      </c>
      <c r="B145" s="38" t="s">
        <v>242</v>
      </c>
      <c r="C145" s="30" t="s">
        <v>25</v>
      </c>
      <c r="D145" s="37"/>
      <c r="E145" s="37" t="s">
        <v>31</v>
      </c>
      <c r="F145" s="44" t="s">
        <v>31</v>
      </c>
      <c r="G145" s="45" t="s">
        <v>31</v>
      </c>
      <c r="H145" s="34" t="s">
        <v>26</v>
      </c>
      <c r="I145" s="5"/>
    </row>
    <row r="146" s="26" customFormat="true" ht="25.7" hidden="false" customHeight="false" outlineLevel="0" collapsed="false">
      <c r="A146" s="28" t="s">
        <v>243</v>
      </c>
      <c r="B146" s="38" t="s">
        <v>50</v>
      </c>
      <c r="C146" s="30" t="s">
        <v>25</v>
      </c>
      <c r="D146" s="37"/>
      <c r="E146" s="37" t="s">
        <v>31</v>
      </c>
      <c r="F146" s="44" t="s">
        <v>31</v>
      </c>
      <c r="G146" s="44" t="s">
        <v>31</v>
      </c>
      <c r="H146" s="34" t="s">
        <v>26</v>
      </c>
      <c r="I146" s="5"/>
    </row>
    <row r="147" s="26" customFormat="true" ht="15" hidden="false" customHeight="false" outlineLevel="0" collapsed="false">
      <c r="A147" s="28" t="s">
        <v>244</v>
      </c>
      <c r="B147" s="36" t="s">
        <v>245</v>
      </c>
      <c r="C147" s="30" t="s">
        <v>25</v>
      </c>
      <c r="D147" s="37"/>
      <c r="E147" s="37" t="s">
        <v>31</v>
      </c>
      <c r="F147" s="44" t="s">
        <v>31</v>
      </c>
      <c r="G147" s="45" t="s">
        <v>31</v>
      </c>
      <c r="H147" s="34" t="s">
        <v>26</v>
      </c>
      <c r="I147" s="5"/>
    </row>
    <row r="148" s="26" customFormat="true" ht="15" hidden="false" customHeight="false" outlineLevel="0" collapsed="false">
      <c r="A148" s="28" t="s">
        <v>246</v>
      </c>
      <c r="B148" s="36" t="s">
        <v>54</v>
      </c>
      <c r="C148" s="30" t="s">
        <v>25</v>
      </c>
      <c r="D148" s="37"/>
      <c r="E148" s="37" t="s">
        <v>31</v>
      </c>
      <c r="F148" s="44" t="s">
        <v>31</v>
      </c>
      <c r="G148" s="45" t="s">
        <v>31</v>
      </c>
      <c r="H148" s="34" t="s">
        <v>26</v>
      </c>
      <c r="I148" s="5"/>
    </row>
    <row r="149" s="26" customFormat="true" ht="15" hidden="false" customHeight="false" outlineLevel="0" collapsed="false">
      <c r="A149" s="28" t="s">
        <v>247</v>
      </c>
      <c r="B149" s="38" t="s">
        <v>248</v>
      </c>
      <c r="C149" s="30" t="s">
        <v>25</v>
      </c>
      <c r="D149" s="57" t="n">
        <v>-14.1045673812148</v>
      </c>
      <c r="E149" s="37" t="n">
        <v>-13.7085000054031</v>
      </c>
      <c r="F149" s="32" t="n">
        <f aca="false">E149-D149</f>
        <v>0.396067375811722</v>
      </c>
      <c r="G149" s="33" t="n">
        <f aca="false">F149/D149</f>
        <v>-0.0280807886627721</v>
      </c>
      <c r="H149" s="34" t="s">
        <v>26</v>
      </c>
      <c r="I149" s="5"/>
    </row>
    <row r="150" s="26" customFormat="true" ht="15" hidden="false" customHeight="false" outlineLevel="0" collapsed="false">
      <c r="A150" s="28" t="s">
        <v>249</v>
      </c>
      <c r="B150" s="29" t="s">
        <v>250</v>
      </c>
      <c r="C150" s="30" t="s">
        <v>25</v>
      </c>
      <c r="D150" s="31" t="n">
        <v>0.139109041534734</v>
      </c>
      <c r="E150" s="31" t="n">
        <v>-84.6012438634618</v>
      </c>
      <c r="F150" s="32" t="n">
        <f aca="false">E150-D150</f>
        <v>-84.7403529049965</v>
      </c>
      <c r="G150" s="33" t="n">
        <f aca="false">F150/D150</f>
        <v>-609.164954125845</v>
      </c>
      <c r="H150" s="34" t="s">
        <v>26</v>
      </c>
      <c r="I150" s="5"/>
    </row>
    <row r="151" s="26" customFormat="true" ht="15" hidden="false" customHeight="false" outlineLevel="0" collapsed="false">
      <c r="A151" s="28" t="s">
        <v>251</v>
      </c>
      <c r="B151" s="36" t="s">
        <v>28</v>
      </c>
      <c r="C151" s="30" t="s">
        <v>25</v>
      </c>
      <c r="D151" s="57" t="n">
        <v>-0.382543297262124</v>
      </c>
      <c r="E151" s="57" t="n">
        <v>-621.8441836357</v>
      </c>
      <c r="F151" s="32" t="n">
        <f aca="false">E151-D151</f>
        <v>-621.461640338438</v>
      </c>
      <c r="G151" s="33" t="n">
        <f aca="false">F151/D151</f>
        <v>1624.55242265715</v>
      </c>
      <c r="H151" s="34" t="s">
        <v>26</v>
      </c>
      <c r="I151" s="5"/>
    </row>
    <row r="152" s="26" customFormat="true" ht="38.55" hidden="false" customHeight="false" outlineLevel="0" collapsed="false">
      <c r="A152" s="28" t="s">
        <v>252</v>
      </c>
      <c r="B152" s="38" t="s">
        <v>30</v>
      </c>
      <c r="C152" s="30" t="s">
        <v>25</v>
      </c>
      <c r="D152" s="37"/>
      <c r="E152" s="37" t="s">
        <v>31</v>
      </c>
      <c r="F152" s="44" t="s">
        <v>31</v>
      </c>
      <c r="G152" s="44" t="s">
        <v>31</v>
      </c>
      <c r="H152" s="34" t="s">
        <v>26</v>
      </c>
      <c r="I152" s="5"/>
    </row>
    <row r="153" s="26" customFormat="true" ht="38.55" hidden="false" customHeight="false" outlineLevel="0" collapsed="false">
      <c r="A153" s="28" t="s">
        <v>253</v>
      </c>
      <c r="B153" s="38" t="s">
        <v>33</v>
      </c>
      <c r="C153" s="30" t="s">
        <v>25</v>
      </c>
      <c r="D153" s="37"/>
      <c r="E153" s="37" t="s">
        <v>31</v>
      </c>
      <c r="F153" s="44" t="s">
        <v>31</v>
      </c>
      <c r="G153" s="44" t="s">
        <v>31</v>
      </c>
      <c r="H153" s="34" t="s">
        <v>26</v>
      </c>
      <c r="I153" s="5"/>
    </row>
    <row r="154" s="26" customFormat="true" ht="38.55" hidden="false" customHeight="false" outlineLevel="0" collapsed="false">
      <c r="A154" s="28" t="s">
        <v>254</v>
      </c>
      <c r="B154" s="38" t="s">
        <v>35</v>
      </c>
      <c r="C154" s="30" t="s">
        <v>25</v>
      </c>
      <c r="D154" s="31" t="n">
        <v>-0.382543297262124</v>
      </c>
      <c r="E154" s="31" t="n">
        <v>-621.8441836357</v>
      </c>
      <c r="F154" s="32" t="n">
        <f aca="false">E154-D154</f>
        <v>-621.461640338438</v>
      </c>
      <c r="G154" s="33" t="n">
        <f aca="false">F154/D154</f>
        <v>1624.55242265715</v>
      </c>
      <c r="H154" s="34" t="s">
        <v>26</v>
      </c>
      <c r="I154" s="5"/>
    </row>
    <row r="155" s="26" customFormat="true" ht="15" hidden="false" customHeight="false" outlineLevel="0" collapsed="false">
      <c r="A155" s="28" t="s">
        <v>255</v>
      </c>
      <c r="B155" s="36" t="s">
        <v>37</v>
      </c>
      <c r="C155" s="30" t="s">
        <v>25</v>
      </c>
      <c r="D155" s="31" t="n">
        <v>-1.43630169258509</v>
      </c>
      <c r="E155" s="31" t="n">
        <v>-139.154688661481</v>
      </c>
      <c r="F155" s="32" t="n">
        <f aca="false">E155-D155</f>
        <v>-137.718386968896</v>
      </c>
      <c r="G155" s="33" t="n">
        <f aca="false">F155/D155</f>
        <v>95.8840247002894</v>
      </c>
      <c r="H155" s="34" t="s">
        <v>26</v>
      </c>
      <c r="I155" s="5"/>
    </row>
    <row r="156" s="26" customFormat="true" ht="15" hidden="false" customHeight="false" outlineLevel="0" collapsed="false">
      <c r="A156" s="28" t="s">
        <v>256</v>
      </c>
      <c r="B156" s="36" t="s">
        <v>39</v>
      </c>
      <c r="C156" s="30" t="s">
        <v>25</v>
      </c>
      <c r="D156" s="31" t="n">
        <v>1.92057955414569</v>
      </c>
      <c r="E156" s="31" t="n">
        <v>527.234022942823</v>
      </c>
      <c r="F156" s="32" t="n">
        <f aca="false">E156-D156</f>
        <v>525.313443388677</v>
      </c>
      <c r="G156" s="33" t="n">
        <f aca="false">F156/D156</f>
        <v>273.518189993617</v>
      </c>
      <c r="H156" s="34" t="s">
        <v>26</v>
      </c>
      <c r="I156" s="5"/>
    </row>
    <row r="157" s="26" customFormat="true" ht="15" hidden="false" customHeight="false" outlineLevel="0" collapsed="false">
      <c r="A157" s="28" t="s">
        <v>257</v>
      </c>
      <c r="B157" s="36" t="s">
        <v>41</v>
      </c>
      <c r="C157" s="30" t="s">
        <v>25</v>
      </c>
      <c r="D157" s="37"/>
      <c r="E157" s="37" t="s">
        <v>31</v>
      </c>
      <c r="F157" s="44" t="s">
        <v>31</v>
      </c>
      <c r="G157" s="44" t="s">
        <v>31</v>
      </c>
      <c r="H157" s="34" t="s">
        <v>26</v>
      </c>
      <c r="I157" s="5"/>
    </row>
    <row r="158" s="26" customFormat="true" ht="15" hidden="false" customHeight="false" outlineLevel="0" collapsed="false">
      <c r="A158" s="28" t="s">
        <v>258</v>
      </c>
      <c r="B158" s="38" t="s">
        <v>43</v>
      </c>
      <c r="C158" s="30" t="s">
        <v>25</v>
      </c>
      <c r="D158" s="31" t="n">
        <v>0.172770496318943</v>
      </c>
      <c r="E158" s="31" t="n">
        <v>-3.08887103611305</v>
      </c>
      <c r="F158" s="32" t="n">
        <f aca="false">E158-D158</f>
        <v>-3.26164153243199</v>
      </c>
      <c r="G158" s="33" t="n">
        <f aca="false">F158/D158</f>
        <v>-18.8784636377431</v>
      </c>
      <c r="H158" s="34" t="s">
        <v>26</v>
      </c>
      <c r="I158" s="5"/>
    </row>
    <row r="159" s="26" customFormat="true" ht="15" hidden="false" customHeight="false" outlineLevel="0" collapsed="false">
      <c r="A159" s="28" t="s">
        <v>259</v>
      </c>
      <c r="B159" s="36" t="s">
        <v>46</v>
      </c>
      <c r="C159" s="30" t="s">
        <v>25</v>
      </c>
      <c r="D159" s="31" t="n">
        <v>0.0079434479761954</v>
      </c>
      <c r="E159" s="31" t="n">
        <v>179.375148713518</v>
      </c>
      <c r="F159" s="32" t="n">
        <f aca="false">E159-D159</f>
        <v>179.367205265541</v>
      </c>
      <c r="G159" s="33" t="n">
        <f aca="false">F159/D159</f>
        <v>22580.5224385005</v>
      </c>
      <c r="H159" s="34" t="s">
        <v>26</v>
      </c>
      <c r="I159" s="5"/>
    </row>
    <row r="160" s="26" customFormat="true" ht="15" hidden="false" customHeight="false" outlineLevel="0" collapsed="false">
      <c r="A160" s="28" t="s">
        <v>260</v>
      </c>
      <c r="B160" s="36" t="s">
        <v>48</v>
      </c>
      <c r="C160" s="30" t="s">
        <v>25</v>
      </c>
      <c r="D160" s="37"/>
      <c r="E160" s="37" t="s">
        <v>31</v>
      </c>
      <c r="F160" s="44" t="s">
        <v>31</v>
      </c>
      <c r="G160" s="44" t="s">
        <v>31</v>
      </c>
      <c r="H160" s="34" t="s">
        <v>26</v>
      </c>
      <c r="I160" s="5"/>
    </row>
    <row r="161" s="26" customFormat="true" ht="25.7" hidden="false" customHeight="false" outlineLevel="0" collapsed="false">
      <c r="A161" s="28" t="s">
        <v>261</v>
      </c>
      <c r="B161" s="38" t="s">
        <v>50</v>
      </c>
      <c r="C161" s="30" t="s">
        <v>25</v>
      </c>
      <c r="D161" s="37"/>
      <c r="E161" s="37" t="s">
        <v>31</v>
      </c>
      <c r="F161" s="44" t="s">
        <v>31</v>
      </c>
      <c r="G161" s="44" t="s">
        <v>31</v>
      </c>
      <c r="H161" s="34" t="s">
        <v>26</v>
      </c>
      <c r="I161" s="5"/>
    </row>
    <row r="162" s="26" customFormat="true" ht="15" hidden="false" customHeight="false" outlineLevel="0" collapsed="false">
      <c r="A162" s="28" t="s">
        <v>262</v>
      </c>
      <c r="B162" s="36" t="s">
        <v>52</v>
      </c>
      <c r="C162" s="30" t="s">
        <v>25</v>
      </c>
      <c r="D162" s="37"/>
      <c r="E162" s="37" t="s">
        <v>31</v>
      </c>
      <c r="F162" s="44" t="s">
        <v>31</v>
      </c>
      <c r="G162" s="44" t="s">
        <v>31</v>
      </c>
      <c r="H162" s="34" t="s">
        <v>26</v>
      </c>
      <c r="I162" s="5"/>
    </row>
    <row r="163" s="26" customFormat="true" ht="15" hidden="false" customHeight="false" outlineLevel="0" collapsed="false">
      <c r="A163" s="28" t="s">
        <v>263</v>
      </c>
      <c r="B163" s="36" t="s">
        <v>54</v>
      </c>
      <c r="C163" s="30" t="s">
        <v>25</v>
      </c>
      <c r="D163" s="37"/>
      <c r="E163" s="37" t="s">
        <v>31</v>
      </c>
      <c r="F163" s="44" t="s">
        <v>31</v>
      </c>
      <c r="G163" s="44" t="s">
        <v>31</v>
      </c>
      <c r="H163" s="34" t="s">
        <v>26</v>
      </c>
      <c r="I163" s="5"/>
    </row>
    <row r="164" s="26" customFormat="true" ht="15" hidden="false" customHeight="false" outlineLevel="0" collapsed="false">
      <c r="A164" s="28" t="s">
        <v>264</v>
      </c>
      <c r="B164" s="36" t="s">
        <v>56</v>
      </c>
      <c r="C164" s="30" t="s">
        <v>25</v>
      </c>
      <c r="D164" s="31" t="n">
        <v>-0.143339467058881</v>
      </c>
      <c r="E164" s="31" t="n">
        <v>-27.1226721865074</v>
      </c>
      <c r="F164" s="32" t="n">
        <f aca="false">E164-D164</f>
        <v>-26.9793327194486</v>
      </c>
      <c r="G164" s="33" t="n">
        <f aca="false">F164/D164</f>
        <v>188.219848120169</v>
      </c>
      <c r="H164" s="34" t="s">
        <v>26</v>
      </c>
      <c r="I164" s="5"/>
    </row>
    <row r="165" s="26" customFormat="true" ht="15" hidden="false" customHeight="false" outlineLevel="0" collapsed="false">
      <c r="A165" s="28" t="s">
        <v>265</v>
      </c>
      <c r="B165" s="29" t="s">
        <v>266</v>
      </c>
      <c r="C165" s="30" t="s">
        <v>25</v>
      </c>
      <c r="D165" s="37" t="n">
        <v>0.139109041535132</v>
      </c>
      <c r="E165" s="31" t="n">
        <v>0</v>
      </c>
      <c r="F165" s="32" t="n">
        <f aca="false">E165-D165</f>
        <v>-0.139109041535132</v>
      </c>
      <c r="G165" s="33" t="n">
        <f aca="false">F165/D165</f>
        <v>-1</v>
      </c>
      <c r="H165" s="34" t="s">
        <v>26</v>
      </c>
      <c r="I165" s="5"/>
    </row>
    <row r="166" s="26" customFormat="true" ht="15" hidden="false" customHeight="false" outlineLevel="0" collapsed="false">
      <c r="A166" s="28" t="s">
        <v>267</v>
      </c>
      <c r="B166" s="38" t="s">
        <v>268</v>
      </c>
      <c r="C166" s="30" t="s">
        <v>25</v>
      </c>
      <c r="D166" s="37" t="n">
        <v>34.17428822</v>
      </c>
      <c r="E166" s="37" t="n">
        <v>0</v>
      </c>
      <c r="F166" s="32" t="n">
        <f aca="false">E166-D166</f>
        <v>-34.17428822</v>
      </c>
      <c r="G166" s="33" t="n">
        <f aca="false">F166/D166</f>
        <v>-1</v>
      </c>
      <c r="H166" s="34" t="s">
        <v>26</v>
      </c>
      <c r="I166" s="5"/>
    </row>
    <row r="167" s="26" customFormat="true" ht="15" hidden="false" customHeight="false" outlineLevel="0" collapsed="false">
      <c r="A167" s="28" t="s">
        <v>269</v>
      </c>
      <c r="B167" s="38" t="s">
        <v>270</v>
      </c>
      <c r="C167" s="30" t="s">
        <v>25</v>
      </c>
      <c r="D167" s="37" t="n">
        <v>0</v>
      </c>
      <c r="E167" s="37" t="n">
        <v>0</v>
      </c>
      <c r="F167" s="32" t="n">
        <f aca="false">E167-D167</f>
        <v>0</v>
      </c>
      <c r="G167" s="33" t="n">
        <v>0</v>
      </c>
      <c r="H167" s="34" t="s">
        <v>26</v>
      </c>
      <c r="I167" s="5"/>
    </row>
    <row r="168" s="26" customFormat="true" ht="15" hidden="false" customHeight="false" outlineLevel="0" collapsed="false">
      <c r="A168" s="28" t="s">
        <v>271</v>
      </c>
      <c r="B168" s="38" t="s">
        <v>272</v>
      </c>
      <c r="C168" s="30" t="s">
        <v>25</v>
      </c>
      <c r="D168" s="37" t="n">
        <v>0</v>
      </c>
      <c r="E168" s="37" t="n">
        <v>0</v>
      </c>
      <c r="F168" s="32" t="n">
        <f aca="false">E168-D168</f>
        <v>0</v>
      </c>
      <c r="G168" s="33" t="n">
        <v>0</v>
      </c>
      <c r="H168" s="34" t="s">
        <v>26</v>
      </c>
      <c r="I168" s="5"/>
    </row>
    <row r="169" s="26" customFormat="true" ht="15" hidden="false" customHeight="false" outlineLevel="0" collapsed="false">
      <c r="A169" s="28" t="s">
        <v>273</v>
      </c>
      <c r="B169" s="38" t="s">
        <v>274</v>
      </c>
      <c r="C169" s="30" t="s">
        <v>25</v>
      </c>
      <c r="D169" s="37" t="n">
        <v>0</v>
      </c>
      <c r="E169" s="58" t="n">
        <v>0</v>
      </c>
      <c r="F169" s="32" t="n">
        <f aca="false">E169-D169</f>
        <v>0</v>
      </c>
      <c r="G169" s="33" t="n">
        <v>0</v>
      </c>
      <c r="H169" s="34" t="s">
        <v>26</v>
      </c>
      <c r="I169" s="5"/>
    </row>
    <row r="170" s="26" customFormat="true" ht="15" hidden="false" customHeight="false" outlineLevel="0" collapsed="false">
      <c r="A170" s="28" t="s">
        <v>275</v>
      </c>
      <c r="B170" s="29" t="s">
        <v>140</v>
      </c>
      <c r="C170" s="30" t="s">
        <v>31</v>
      </c>
      <c r="D170" s="51"/>
      <c r="E170" s="57" t="s">
        <v>31</v>
      </c>
      <c r="F170" s="44" t="s">
        <v>31</v>
      </c>
      <c r="G170" s="44" t="s">
        <v>31</v>
      </c>
      <c r="H170" s="34" t="s">
        <v>26</v>
      </c>
      <c r="I170" s="5"/>
    </row>
    <row r="171" s="26" customFormat="true" ht="25.7" hidden="false" customHeight="false" outlineLevel="0" collapsed="false">
      <c r="A171" s="28" t="s">
        <v>276</v>
      </c>
      <c r="B171" s="38" t="s">
        <v>277</v>
      </c>
      <c r="C171" s="30" t="s">
        <v>25</v>
      </c>
      <c r="D171" s="31" t="n">
        <v>622.274532918367</v>
      </c>
      <c r="E171" s="31" t="n">
        <v>587.663957336538</v>
      </c>
      <c r="F171" s="32" t="n">
        <f aca="false">E171-D171</f>
        <v>-34.6105755818288</v>
      </c>
      <c r="G171" s="33" t="n">
        <f aca="false">F171/D171</f>
        <v>-0.0556194633572915</v>
      </c>
      <c r="H171" s="34" t="s">
        <v>26</v>
      </c>
      <c r="I171" s="5"/>
    </row>
    <row r="172" s="26" customFormat="true" ht="15" hidden="false" customHeight="false" outlineLevel="0" collapsed="false">
      <c r="A172" s="28" t="s">
        <v>278</v>
      </c>
      <c r="B172" s="38" t="s">
        <v>279</v>
      </c>
      <c r="C172" s="30" t="s">
        <v>25</v>
      </c>
      <c r="D172" s="37" t="n">
        <v>1680.97443869</v>
      </c>
      <c r="E172" s="57" t="n">
        <f aca="false">620.767+1060.931</f>
        <v>1681.698</v>
      </c>
      <c r="F172" s="32" t="n">
        <f aca="false">E172-D172</f>
        <v>0.72356131000015</v>
      </c>
      <c r="G172" s="33" t="n">
        <f aca="false">F172/D172</f>
        <v>0.000430441589917351</v>
      </c>
      <c r="H172" s="34" t="s">
        <v>26</v>
      </c>
      <c r="I172" s="5"/>
    </row>
    <row r="173" s="26" customFormat="true" ht="25.7" hidden="false" customHeight="false" outlineLevel="0" collapsed="false">
      <c r="A173" s="28" t="s">
        <v>280</v>
      </c>
      <c r="B173" s="38" t="s">
        <v>281</v>
      </c>
      <c r="C173" s="30" t="s">
        <v>25</v>
      </c>
      <c r="D173" s="37" t="n">
        <v>1027.053</v>
      </c>
      <c r="E173" s="57" t="n">
        <f aca="false">1027.053+0.724</f>
        <v>1027.777</v>
      </c>
      <c r="F173" s="32" t="n">
        <f aca="false">E173-D173</f>
        <v>0.723999999999933</v>
      </c>
      <c r="G173" s="33" t="n">
        <f aca="false">F173/D173</f>
        <v>0.000704929541123908</v>
      </c>
      <c r="H173" s="34" t="s">
        <v>26</v>
      </c>
      <c r="I173" s="5"/>
    </row>
    <row r="174" s="26" customFormat="true" ht="15" hidden="false" customHeight="false" outlineLevel="0" collapsed="false">
      <c r="A174" s="28" t="s">
        <v>282</v>
      </c>
      <c r="B174" s="38" t="s">
        <v>283</v>
      </c>
      <c r="C174" s="30" t="s">
        <v>25</v>
      </c>
      <c r="D174" s="37" t="n">
        <v>2061.52143869</v>
      </c>
      <c r="E174" s="57" t="n">
        <f aca="false">1238.357+804.915</f>
        <v>2043.272</v>
      </c>
      <c r="F174" s="32" t="n">
        <f aca="false">E174-D174</f>
        <v>-18.2494386900003</v>
      </c>
      <c r="G174" s="33" t="n">
        <f aca="false">F174/D174</f>
        <v>-0.00885241276054685</v>
      </c>
      <c r="H174" s="34" t="s">
        <v>26</v>
      </c>
      <c r="I174" s="5"/>
    </row>
    <row r="175" s="26" customFormat="true" ht="25.7" hidden="false" customHeight="false" outlineLevel="0" collapsed="false">
      <c r="A175" s="28" t="s">
        <v>284</v>
      </c>
      <c r="B175" s="38" t="s">
        <v>285</v>
      </c>
      <c r="C175" s="30" t="s">
        <v>25</v>
      </c>
      <c r="D175" s="37" t="n">
        <v>0</v>
      </c>
      <c r="E175" s="37" t="n">
        <f aca="false">767.6+0.927</f>
        <v>768.527</v>
      </c>
      <c r="F175" s="32" t="n">
        <f aca="false">E175-D175</f>
        <v>768.527</v>
      </c>
      <c r="G175" s="33" t="s">
        <v>174</v>
      </c>
      <c r="H175" s="34" t="s">
        <v>26</v>
      </c>
      <c r="I175" s="5"/>
    </row>
    <row r="176" s="26" customFormat="true" ht="38.55" hidden="false" customHeight="false" outlineLevel="0" collapsed="false">
      <c r="A176" s="28" t="s">
        <v>286</v>
      </c>
      <c r="B176" s="38" t="s">
        <v>287</v>
      </c>
      <c r="C176" s="30" t="s">
        <v>31</v>
      </c>
      <c r="D176" s="37" t="n">
        <v>3.3128809386137</v>
      </c>
      <c r="E176" s="37" t="n">
        <f aca="false">E174/E171</f>
        <v>3.47693945577451</v>
      </c>
      <c r="F176" s="32" t="s">
        <v>31</v>
      </c>
      <c r="G176" s="33" t="s">
        <v>174</v>
      </c>
      <c r="H176" s="34" t="s">
        <v>26</v>
      </c>
      <c r="I176" s="5"/>
    </row>
    <row r="177" s="26" customFormat="true" ht="17.35" hidden="false" customHeight="false" outlineLevel="0" collapsed="false">
      <c r="A177" s="27" t="s">
        <v>288</v>
      </c>
      <c r="B177" s="27"/>
      <c r="C177" s="27"/>
      <c r="D177" s="27" t="n">
        <f aca="false">D399</f>
        <v>0</v>
      </c>
      <c r="E177" s="27"/>
      <c r="F177" s="27"/>
      <c r="G177" s="27"/>
      <c r="H177" s="27"/>
      <c r="I177" s="5"/>
    </row>
    <row r="178" s="26" customFormat="true" ht="15" hidden="false" customHeight="false" outlineLevel="0" collapsed="false">
      <c r="A178" s="28" t="s">
        <v>289</v>
      </c>
      <c r="B178" s="29" t="s">
        <v>290</v>
      </c>
      <c r="C178" s="30" t="s">
        <v>25</v>
      </c>
      <c r="D178" s="37" t="n">
        <v>7778.84138783992</v>
      </c>
      <c r="E178" s="37" t="n">
        <f aca="false">7896.21356-49.5339</f>
        <v>7846.67966</v>
      </c>
      <c r="F178" s="32" t="n">
        <f aca="false">E178-D178</f>
        <v>67.8382721600801</v>
      </c>
      <c r="G178" s="33" t="n">
        <f aca="false">F178/D178</f>
        <v>0.00872087098550777</v>
      </c>
      <c r="H178" s="59" t="s">
        <v>26</v>
      </c>
      <c r="I178" s="5"/>
    </row>
    <row r="179" s="26" customFormat="true" ht="15" hidden="false" customHeight="false" outlineLevel="0" collapsed="false">
      <c r="A179" s="28" t="s">
        <v>291</v>
      </c>
      <c r="B179" s="36" t="s">
        <v>28</v>
      </c>
      <c r="C179" s="30" t="s">
        <v>25</v>
      </c>
      <c r="D179" s="37" t="n">
        <v>1342.56560848266</v>
      </c>
      <c r="E179" s="37" t="n">
        <f aca="false">E182</f>
        <v>1256.48427654554</v>
      </c>
      <c r="F179" s="32" t="n">
        <f aca="false">E179-D179</f>
        <v>-86.08133193712</v>
      </c>
      <c r="G179" s="33" t="n">
        <f aca="false">F179/D179</f>
        <v>-0.0641170393411219</v>
      </c>
      <c r="H179" s="59" t="s">
        <v>26</v>
      </c>
      <c r="I179" s="5"/>
    </row>
    <row r="180" s="26" customFormat="true" ht="38.55" hidden="false" customHeight="false" outlineLevel="0" collapsed="false">
      <c r="A180" s="28" t="s">
        <v>292</v>
      </c>
      <c r="B180" s="38" t="s">
        <v>30</v>
      </c>
      <c r="C180" s="30" t="s">
        <v>25</v>
      </c>
      <c r="D180" s="44" t="s">
        <v>31</v>
      </c>
      <c r="E180" s="44" t="s">
        <v>31</v>
      </c>
      <c r="F180" s="44" t="s">
        <v>31</v>
      </c>
      <c r="G180" s="60" t="s">
        <v>31</v>
      </c>
      <c r="H180" s="59" t="s">
        <v>26</v>
      </c>
      <c r="I180" s="5"/>
    </row>
    <row r="181" s="62" customFormat="true" ht="38.55" hidden="false" customHeight="false" outlineLevel="0" collapsed="false">
      <c r="A181" s="28" t="s">
        <v>293</v>
      </c>
      <c r="B181" s="38" t="s">
        <v>33</v>
      </c>
      <c r="C181" s="30" t="s">
        <v>25</v>
      </c>
      <c r="D181" s="44" t="s">
        <v>31</v>
      </c>
      <c r="E181" s="61" t="s">
        <v>31</v>
      </c>
      <c r="F181" s="44" t="s">
        <v>31</v>
      </c>
      <c r="G181" s="60" t="s">
        <v>31</v>
      </c>
      <c r="H181" s="59" t="s">
        <v>26</v>
      </c>
    </row>
    <row r="182" s="26" customFormat="true" ht="38.55" hidden="false" customHeight="false" outlineLevel="0" collapsed="false">
      <c r="A182" s="28" t="s">
        <v>294</v>
      </c>
      <c r="B182" s="38" t="s">
        <v>35</v>
      </c>
      <c r="C182" s="30" t="s">
        <v>25</v>
      </c>
      <c r="D182" s="37" t="n">
        <v>1342.56560848266</v>
      </c>
      <c r="E182" s="39" t="n">
        <v>1256.48427654554</v>
      </c>
      <c r="F182" s="32" t="n">
        <f aca="false">E182-D182</f>
        <v>-86.08133193712</v>
      </c>
      <c r="G182" s="33" t="n">
        <f aca="false">F182/D182</f>
        <v>-0.0641170393411219</v>
      </c>
      <c r="H182" s="59" t="s">
        <v>26</v>
      </c>
      <c r="I182" s="5"/>
    </row>
    <row r="183" s="26" customFormat="true" ht="15" hidden="false" customHeight="false" outlineLevel="0" collapsed="false">
      <c r="A183" s="28" t="s">
        <v>295</v>
      </c>
      <c r="B183" s="36" t="s">
        <v>37</v>
      </c>
      <c r="C183" s="30" t="s">
        <v>25</v>
      </c>
      <c r="D183" s="37" t="n">
        <v>456.525209136803</v>
      </c>
      <c r="E183" s="61" t="n">
        <v>439.05918</v>
      </c>
      <c r="F183" s="32" t="n">
        <f aca="false">E183-D183</f>
        <v>-17.466029136803</v>
      </c>
      <c r="G183" s="33" t="n">
        <f aca="false">F183/D183</f>
        <v>-0.0382586301637707</v>
      </c>
      <c r="H183" s="59" t="s">
        <v>26</v>
      </c>
      <c r="I183" s="5"/>
    </row>
    <row r="184" s="26" customFormat="true" ht="15" hidden="false" customHeight="false" outlineLevel="0" collapsed="false">
      <c r="A184" s="28" t="s">
        <v>296</v>
      </c>
      <c r="B184" s="36" t="s">
        <v>39</v>
      </c>
      <c r="C184" s="30" t="s">
        <v>25</v>
      </c>
      <c r="D184" s="37" t="n">
        <v>326.749457984977</v>
      </c>
      <c r="E184" s="39" t="n">
        <v>297.740344601071</v>
      </c>
      <c r="F184" s="32" t="n">
        <f aca="false">E184-D184</f>
        <v>-29.009113383906</v>
      </c>
      <c r="G184" s="33" t="n">
        <f aca="false">F184/D184</f>
        <v>-0.0887809074353224</v>
      </c>
      <c r="H184" s="59" t="s">
        <v>26</v>
      </c>
      <c r="I184" s="5"/>
    </row>
    <row r="185" s="26" customFormat="true" ht="15" hidden="false" customHeight="false" outlineLevel="0" collapsed="false">
      <c r="A185" s="28" t="s">
        <v>297</v>
      </c>
      <c r="B185" s="36" t="s">
        <v>41</v>
      </c>
      <c r="C185" s="30" t="s">
        <v>25</v>
      </c>
      <c r="D185" s="37" t="s">
        <v>31</v>
      </c>
      <c r="E185" s="61" t="s">
        <v>31</v>
      </c>
      <c r="F185" s="44" t="s">
        <v>31</v>
      </c>
      <c r="G185" s="60" t="s">
        <v>31</v>
      </c>
      <c r="H185" s="59" t="s">
        <v>26</v>
      </c>
      <c r="I185" s="5"/>
    </row>
    <row r="186" s="26" customFormat="true" ht="15" hidden="false" customHeight="false" outlineLevel="0" collapsed="false">
      <c r="A186" s="28" t="s">
        <v>298</v>
      </c>
      <c r="B186" s="36" t="s">
        <v>43</v>
      </c>
      <c r="C186" s="30" t="s">
        <v>25</v>
      </c>
      <c r="D186" s="37" t="n">
        <v>23.55342096</v>
      </c>
      <c r="E186" s="61" t="n">
        <v>39.38131</v>
      </c>
      <c r="F186" s="32" t="n">
        <f aca="false">E186-D186</f>
        <v>15.82788904</v>
      </c>
      <c r="G186" s="33" t="n">
        <f aca="false">F186/D186</f>
        <v>0.671999582008914</v>
      </c>
      <c r="H186" s="59" t="s">
        <v>26</v>
      </c>
      <c r="I186" s="5"/>
    </row>
    <row r="187" s="26" customFormat="true" ht="15" hidden="false" customHeight="false" outlineLevel="0" collapsed="false">
      <c r="A187" s="28" t="s">
        <v>299</v>
      </c>
      <c r="B187" s="36" t="s">
        <v>46</v>
      </c>
      <c r="C187" s="30" t="s">
        <v>25</v>
      </c>
      <c r="D187" s="37" t="n">
        <v>67.1552990655439</v>
      </c>
      <c r="E187" s="63" t="n">
        <v>62.8495001133934</v>
      </c>
      <c r="F187" s="32" t="n">
        <f aca="false">E187-D187</f>
        <v>-4.3057989521505</v>
      </c>
      <c r="G187" s="33" t="n">
        <f aca="false">F187/D187</f>
        <v>-0.0641170393411252</v>
      </c>
      <c r="H187" s="59" t="s">
        <v>26</v>
      </c>
      <c r="I187" s="5"/>
    </row>
    <row r="188" s="26" customFormat="true" ht="15" hidden="false" customHeight="false" outlineLevel="0" collapsed="false">
      <c r="A188" s="28" t="s">
        <v>300</v>
      </c>
      <c r="B188" s="36" t="s">
        <v>48</v>
      </c>
      <c r="C188" s="30" t="s">
        <v>25</v>
      </c>
      <c r="D188" s="44" t="s">
        <v>31</v>
      </c>
      <c r="E188" s="61" t="s">
        <v>31</v>
      </c>
      <c r="F188" s="44" t="s">
        <v>31</v>
      </c>
      <c r="G188" s="60" t="s">
        <v>31</v>
      </c>
      <c r="H188" s="59" t="s">
        <v>26</v>
      </c>
      <c r="I188" s="5"/>
    </row>
    <row r="189" s="26" customFormat="true" ht="25.7" hidden="false" customHeight="false" outlineLevel="0" collapsed="false">
      <c r="A189" s="28" t="s">
        <v>301</v>
      </c>
      <c r="B189" s="38" t="s">
        <v>50</v>
      </c>
      <c r="C189" s="30" t="s">
        <v>25</v>
      </c>
      <c r="D189" s="44" t="s">
        <v>31</v>
      </c>
      <c r="E189" s="61" t="s">
        <v>31</v>
      </c>
      <c r="F189" s="44" t="s">
        <v>31</v>
      </c>
      <c r="G189" s="60" t="s">
        <v>31</v>
      </c>
      <c r="H189" s="59" t="s">
        <v>26</v>
      </c>
      <c r="I189" s="5"/>
    </row>
    <row r="190" s="26" customFormat="true" ht="15" hidden="false" customHeight="false" outlineLevel="0" collapsed="false">
      <c r="A190" s="28" t="s">
        <v>302</v>
      </c>
      <c r="B190" s="36" t="s">
        <v>52</v>
      </c>
      <c r="C190" s="30" t="s">
        <v>25</v>
      </c>
      <c r="D190" s="44" t="s">
        <v>31</v>
      </c>
      <c r="E190" s="44" t="s">
        <v>31</v>
      </c>
      <c r="F190" s="44" t="s">
        <v>31</v>
      </c>
      <c r="G190" s="60" t="s">
        <v>31</v>
      </c>
      <c r="H190" s="59" t="s">
        <v>26</v>
      </c>
      <c r="I190" s="5"/>
    </row>
    <row r="191" s="26" customFormat="true" ht="15" hidden="false" customHeight="false" outlineLevel="0" collapsed="false">
      <c r="A191" s="28" t="s">
        <v>303</v>
      </c>
      <c r="B191" s="36" t="s">
        <v>54</v>
      </c>
      <c r="C191" s="30" t="s">
        <v>25</v>
      </c>
      <c r="D191" s="44" t="s">
        <v>31</v>
      </c>
      <c r="E191" s="44" t="s">
        <v>31</v>
      </c>
      <c r="F191" s="44" t="s">
        <v>31</v>
      </c>
      <c r="G191" s="60" t="s">
        <v>31</v>
      </c>
      <c r="H191" s="59" t="s">
        <v>26</v>
      </c>
      <c r="I191" s="5"/>
    </row>
    <row r="192" s="26" customFormat="true" ht="38.55" hidden="false" customHeight="false" outlineLevel="0" collapsed="false">
      <c r="A192" s="28" t="s">
        <v>304</v>
      </c>
      <c r="B192" s="38" t="s">
        <v>305</v>
      </c>
      <c r="C192" s="30" t="s">
        <v>25</v>
      </c>
      <c r="D192" s="37" t="n">
        <v>4913.08345</v>
      </c>
      <c r="E192" s="37" t="n">
        <f aca="false">E194</f>
        <v>4130.4209</v>
      </c>
      <c r="F192" s="32" t="n">
        <f aca="false">E192-D192</f>
        <v>-782.66255</v>
      </c>
      <c r="G192" s="33" t="n">
        <f aca="false">F192/D192</f>
        <v>-0.159301700849392</v>
      </c>
      <c r="H192" s="59" t="s">
        <v>306</v>
      </c>
      <c r="I192" s="5"/>
    </row>
    <row r="193" s="26" customFormat="true" ht="15" hidden="false" customHeight="false" outlineLevel="0" collapsed="false">
      <c r="A193" s="28" t="s">
        <v>307</v>
      </c>
      <c r="B193" s="38" t="s">
        <v>308</v>
      </c>
      <c r="C193" s="30" t="s">
        <v>25</v>
      </c>
      <c r="D193" s="44" t="s">
        <v>31</v>
      </c>
      <c r="E193" s="44" t="s">
        <v>31</v>
      </c>
      <c r="F193" s="44" t="s">
        <v>31</v>
      </c>
      <c r="G193" s="60" t="s">
        <v>31</v>
      </c>
      <c r="H193" s="59" t="s">
        <v>26</v>
      </c>
      <c r="I193" s="5"/>
    </row>
    <row r="194" s="26" customFormat="true" ht="25.7" hidden="false" customHeight="false" outlineLevel="0" collapsed="false">
      <c r="A194" s="28" t="s">
        <v>309</v>
      </c>
      <c r="B194" s="38" t="s">
        <v>310</v>
      </c>
      <c r="C194" s="30" t="s">
        <v>25</v>
      </c>
      <c r="D194" s="37" t="n">
        <v>4913.08345</v>
      </c>
      <c r="E194" s="37" t="n">
        <v>4130.4209</v>
      </c>
      <c r="F194" s="32" t="n">
        <f aca="false">E194-D194</f>
        <v>-782.66255</v>
      </c>
      <c r="G194" s="33" t="n">
        <f aca="false">F194/D194</f>
        <v>-0.159301700849392</v>
      </c>
      <c r="H194" s="59" t="s">
        <v>26</v>
      </c>
      <c r="I194" s="5"/>
    </row>
    <row r="195" s="26" customFormat="true" ht="28.9" hidden="false" customHeight="false" outlineLevel="0" collapsed="false">
      <c r="A195" s="28" t="s">
        <v>311</v>
      </c>
      <c r="B195" s="36" t="s">
        <v>56</v>
      </c>
      <c r="C195" s="30" t="s">
        <v>25</v>
      </c>
      <c r="D195" s="37" t="n">
        <v>649.221542209939</v>
      </c>
      <c r="E195" s="37" t="n">
        <f aca="false">E178-E179-E183-E184-E186-E187-E192</f>
        <v>1620.74414874</v>
      </c>
      <c r="F195" s="32" t="n">
        <f aca="false">E195-D195</f>
        <v>971.522606530057</v>
      </c>
      <c r="G195" s="33" t="n">
        <f aca="false">F195/D195</f>
        <v>1.49644234420043</v>
      </c>
      <c r="H195" s="59" t="s">
        <v>312</v>
      </c>
      <c r="I195" s="5"/>
    </row>
    <row r="196" s="26" customFormat="true" ht="15" hidden="false" customHeight="false" outlineLevel="0" collapsed="false">
      <c r="A196" s="28" t="s">
        <v>313</v>
      </c>
      <c r="B196" s="29" t="s">
        <v>314</v>
      </c>
      <c r="C196" s="30" t="s">
        <v>25</v>
      </c>
      <c r="D196" s="64" t="n">
        <v>7471.31092710148</v>
      </c>
      <c r="E196" s="64" t="n">
        <f aca="false">6983.7858+366.30946</f>
        <v>7350.09526</v>
      </c>
      <c r="F196" s="32" t="n">
        <f aca="false">E196-D196</f>
        <v>-121.21566710148</v>
      </c>
      <c r="G196" s="33" t="n">
        <f aca="false">F196/D196</f>
        <v>-0.0162241497220764</v>
      </c>
      <c r="H196" s="59" t="s">
        <v>26</v>
      </c>
      <c r="I196" s="5"/>
    </row>
    <row r="197" s="26" customFormat="true" ht="15" hidden="false" customHeight="false" outlineLevel="0" collapsed="false">
      <c r="A197" s="28" t="s">
        <v>315</v>
      </c>
      <c r="B197" s="38" t="s">
        <v>316</v>
      </c>
      <c r="C197" s="30" t="s">
        <v>25</v>
      </c>
      <c r="D197" s="37" t="n">
        <v>3888.5233097</v>
      </c>
      <c r="E197" s="37" t="n">
        <v>3727.38494</v>
      </c>
      <c r="F197" s="32" t="n">
        <f aca="false">E197-D197</f>
        <v>-161.1383697</v>
      </c>
      <c r="G197" s="33" t="n">
        <f aca="false">F197/D197</f>
        <v>-0.0414394763426099</v>
      </c>
      <c r="H197" s="59" t="s">
        <v>26</v>
      </c>
      <c r="I197" s="5"/>
    </row>
    <row r="198" s="26" customFormat="true" ht="15" hidden="false" customHeight="false" outlineLevel="0" collapsed="false">
      <c r="A198" s="28" t="s">
        <v>317</v>
      </c>
      <c r="B198" s="38" t="s">
        <v>318</v>
      </c>
      <c r="C198" s="30" t="s">
        <v>25</v>
      </c>
      <c r="D198" s="37" t="n">
        <v>90.794678</v>
      </c>
      <c r="E198" s="44" t="n">
        <f aca="false">E200</f>
        <v>225.73062</v>
      </c>
      <c r="F198" s="32" t="n">
        <f aca="false">E198-D198</f>
        <v>134.935942</v>
      </c>
      <c r="G198" s="33" t="n">
        <f aca="false">F198/D198</f>
        <v>1.486165764033</v>
      </c>
      <c r="H198" s="59" t="s">
        <v>26</v>
      </c>
      <c r="I198" s="5"/>
    </row>
    <row r="199" s="26" customFormat="true" ht="25.7" hidden="false" customHeight="false" outlineLevel="0" collapsed="false">
      <c r="A199" s="28" t="s">
        <v>319</v>
      </c>
      <c r="B199" s="38" t="s">
        <v>320</v>
      </c>
      <c r="C199" s="30" t="s">
        <v>25</v>
      </c>
      <c r="D199" s="37" t="s">
        <v>31</v>
      </c>
      <c r="E199" s="44" t="s">
        <v>31</v>
      </c>
      <c r="F199" s="44" t="s">
        <v>31</v>
      </c>
      <c r="G199" s="60" t="s">
        <v>31</v>
      </c>
      <c r="H199" s="59" t="s">
        <v>26</v>
      </c>
      <c r="I199" s="5"/>
    </row>
    <row r="200" s="26" customFormat="true" ht="15" hidden="false" customHeight="false" outlineLevel="0" collapsed="false">
      <c r="A200" s="28" t="s">
        <v>321</v>
      </c>
      <c r="B200" s="38" t="s">
        <v>322</v>
      </c>
      <c r="C200" s="30" t="s">
        <v>25</v>
      </c>
      <c r="D200" s="37" t="n">
        <v>90.794678</v>
      </c>
      <c r="E200" s="37" t="n">
        <v>225.73062</v>
      </c>
      <c r="F200" s="32" t="n">
        <f aca="false">E200-D200</f>
        <v>134.935942</v>
      </c>
      <c r="G200" s="33" t="n">
        <f aca="false">F200/D200</f>
        <v>1.486165764033</v>
      </c>
      <c r="H200" s="59" t="s">
        <v>323</v>
      </c>
      <c r="I200" s="5"/>
    </row>
    <row r="201" s="26" customFormat="true" ht="15" hidden="false" customHeight="false" outlineLevel="0" collapsed="false">
      <c r="A201" s="28" t="s">
        <v>324</v>
      </c>
      <c r="B201" s="38" t="s">
        <v>325</v>
      </c>
      <c r="C201" s="30" t="s">
        <v>25</v>
      </c>
      <c r="D201" s="44" t="s">
        <v>31</v>
      </c>
      <c r="E201" s="44" t="s">
        <v>31</v>
      </c>
      <c r="F201" s="44" t="s">
        <v>31</v>
      </c>
      <c r="G201" s="60" t="s">
        <v>31</v>
      </c>
      <c r="H201" s="59" t="s">
        <v>26</v>
      </c>
      <c r="I201" s="5"/>
    </row>
    <row r="202" s="26" customFormat="true" ht="25.7" hidden="false" customHeight="false" outlineLevel="0" collapsed="false">
      <c r="A202" s="28" t="s">
        <v>326</v>
      </c>
      <c r="B202" s="38" t="s">
        <v>327</v>
      </c>
      <c r="C202" s="30" t="s">
        <v>25</v>
      </c>
      <c r="D202" s="44" t="s">
        <v>31</v>
      </c>
      <c r="E202" s="44" t="s">
        <v>31</v>
      </c>
      <c r="F202" s="44" t="s">
        <v>31</v>
      </c>
      <c r="G202" s="60" t="s">
        <v>31</v>
      </c>
      <c r="H202" s="59" t="s">
        <v>26</v>
      </c>
      <c r="I202" s="5"/>
    </row>
    <row r="203" s="26" customFormat="true" ht="25.7" hidden="false" customHeight="false" outlineLevel="0" collapsed="false">
      <c r="A203" s="28" t="s">
        <v>328</v>
      </c>
      <c r="B203" s="38" t="s">
        <v>329</v>
      </c>
      <c r="C203" s="30" t="s">
        <v>25</v>
      </c>
      <c r="D203" s="44" t="s">
        <v>31</v>
      </c>
      <c r="E203" s="44" t="s">
        <v>31</v>
      </c>
      <c r="F203" s="44" t="s">
        <v>31</v>
      </c>
      <c r="G203" s="60" t="s">
        <v>31</v>
      </c>
      <c r="H203" s="59" t="s">
        <v>26</v>
      </c>
      <c r="I203" s="5"/>
    </row>
    <row r="204" s="26" customFormat="true" ht="15" hidden="false" customHeight="false" outlineLevel="0" collapsed="false">
      <c r="A204" s="28" t="s">
        <v>330</v>
      </c>
      <c r="B204" s="38" t="s">
        <v>331</v>
      </c>
      <c r="C204" s="30" t="s">
        <v>25</v>
      </c>
      <c r="D204" s="44" t="s">
        <v>31</v>
      </c>
      <c r="E204" s="44" t="s">
        <v>31</v>
      </c>
      <c r="F204" s="44" t="s">
        <v>31</v>
      </c>
      <c r="G204" s="60" t="s">
        <v>31</v>
      </c>
      <c r="H204" s="59" t="s">
        <v>26</v>
      </c>
      <c r="I204" s="5"/>
    </row>
    <row r="205" s="26" customFormat="true" ht="15" hidden="false" customHeight="false" outlineLevel="0" collapsed="false">
      <c r="A205" s="28" t="s">
        <v>332</v>
      </c>
      <c r="B205" s="38" t="s">
        <v>333</v>
      </c>
      <c r="C205" s="30" t="s">
        <v>25</v>
      </c>
      <c r="D205" s="37" t="n">
        <v>1473.33987832471</v>
      </c>
      <c r="E205" s="37" t="n">
        <v>1368.63559</v>
      </c>
      <c r="F205" s="32" t="n">
        <f aca="false">E205-D205</f>
        <v>-104.70428832471</v>
      </c>
      <c r="G205" s="33" t="n">
        <f aca="false">F205/D205</f>
        <v>-0.07106594334755</v>
      </c>
      <c r="H205" s="59" t="s">
        <v>26</v>
      </c>
      <c r="I205" s="5"/>
    </row>
    <row r="206" s="26" customFormat="true" ht="15" hidden="false" customHeight="false" outlineLevel="0" collapsed="false">
      <c r="A206" s="28" t="s">
        <v>334</v>
      </c>
      <c r="B206" s="38" t="s">
        <v>335</v>
      </c>
      <c r="C206" s="30" t="s">
        <v>25</v>
      </c>
      <c r="D206" s="37" t="n">
        <v>496.740370667116</v>
      </c>
      <c r="E206" s="44" t="n">
        <v>477.78184</v>
      </c>
      <c r="F206" s="32" t="n">
        <f aca="false">E206-D206</f>
        <v>-18.958530667116</v>
      </c>
      <c r="G206" s="33" t="n">
        <f aca="false">F206/D206</f>
        <v>-0.0381658745425803</v>
      </c>
      <c r="H206" s="59" t="s">
        <v>26</v>
      </c>
      <c r="I206" s="5"/>
    </row>
    <row r="207" s="26" customFormat="true" ht="15" hidden="false" customHeight="false" outlineLevel="0" collapsed="false">
      <c r="A207" s="28" t="s">
        <v>336</v>
      </c>
      <c r="B207" s="38" t="s">
        <v>337</v>
      </c>
      <c r="C207" s="30" t="s">
        <v>25</v>
      </c>
      <c r="D207" s="37" t="n">
        <v>259.74524</v>
      </c>
      <c r="E207" s="44" t="n">
        <v>260.58797</v>
      </c>
      <c r="F207" s="32" t="n">
        <f aca="false">E207-D207</f>
        <v>0.84272999999996</v>
      </c>
      <c r="G207" s="33" t="n">
        <f aca="false">F207/D207</f>
        <v>0.00324444829094832</v>
      </c>
      <c r="H207" s="59" t="s">
        <v>26</v>
      </c>
      <c r="I207" s="5"/>
    </row>
    <row r="208" s="26" customFormat="true" ht="15" hidden="false" customHeight="false" outlineLevel="0" collapsed="false">
      <c r="A208" s="28" t="s">
        <v>338</v>
      </c>
      <c r="B208" s="29" t="s">
        <v>339</v>
      </c>
      <c r="C208" s="30" t="s">
        <v>25</v>
      </c>
      <c r="D208" s="37" t="n">
        <v>0</v>
      </c>
      <c r="E208" s="44" t="n">
        <v>0</v>
      </c>
      <c r="F208" s="32" t="n">
        <f aca="false">E208-D208</f>
        <v>0</v>
      </c>
      <c r="G208" s="33" t="n">
        <v>0</v>
      </c>
      <c r="H208" s="59" t="s">
        <v>26</v>
      </c>
      <c r="I208" s="5"/>
    </row>
    <row r="209" s="26" customFormat="true" ht="15" hidden="false" customHeight="false" outlineLevel="0" collapsed="false">
      <c r="A209" s="28" t="s">
        <v>340</v>
      </c>
      <c r="B209" s="38" t="s">
        <v>341</v>
      </c>
      <c r="C209" s="30" t="s">
        <v>25</v>
      </c>
      <c r="D209" s="37" t="n">
        <v>423.099505463356</v>
      </c>
      <c r="E209" s="44" t="n">
        <v>416.57285</v>
      </c>
      <c r="F209" s="32" t="n">
        <f aca="false">E209-D209</f>
        <v>-6.52665546335601</v>
      </c>
      <c r="G209" s="33" t="n">
        <f aca="false">F209/D209</f>
        <v>-0.0154258168092358</v>
      </c>
      <c r="H209" s="59" t="s">
        <v>26</v>
      </c>
      <c r="I209" s="5"/>
    </row>
    <row r="210" s="26" customFormat="true" ht="15" hidden="false" customHeight="false" outlineLevel="0" collapsed="false">
      <c r="A210" s="28" t="s">
        <v>342</v>
      </c>
      <c r="B210" s="38" t="s">
        <v>343</v>
      </c>
      <c r="C210" s="30" t="s">
        <v>25</v>
      </c>
      <c r="D210" s="37" t="n">
        <v>167.98424029</v>
      </c>
      <c r="E210" s="44" t="n">
        <v>181.97724</v>
      </c>
      <c r="F210" s="32" t="n">
        <f aca="false">E210-D210</f>
        <v>13.99299971</v>
      </c>
      <c r="G210" s="33" t="n">
        <f aca="false">F210/D210</f>
        <v>0.0832994790811516</v>
      </c>
      <c r="H210" s="59" t="s">
        <v>26</v>
      </c>
      <c r="I210" s="5"/>
    </row>
    <row r="211" s="26" customFormat="true" ht="15" hidden="false" customHeight="false" outlineLevel="0" collapsed="false">
      <c r="A211" s="28" t="s">
        <v>344</v>
      </c>
      <c r="B211" s="38" t="s">
        <v>345</v>
      </c>
      <c r="C211" s="30" t="s">
        <v>25</v>
      </c>
      <c r="D211" s="37" t="n">
        <v>55.87555795</v>
      </c>
      <c r="E211" s="44" t="n">
        <v>49.38791</v>
      </c>
      <c r="F211" s="32" t="n">
        <f aca="false">E211-D211</f>
        <v>-6.48764795</v>
      </c>
      <c r="G211" s="33" t="n">
        <f aca="false">F211/D211</f>
        <v>-0.116108870998755</v>
      </c>
      <c r="H211" s="59" t="s">
        <v>26</v>
      </c>
      <c r="I211" s="5"/>
    </row>
    <row r="212" s="26" customFormat="true" ht="38.55" hidden="false" customHeight="false" outlineLevel="0" collapsed="false">
      <c r="A212" s="28" t="s">
        <v>346</v>
      </c>
      <c r="B212" s="38" t="s">
        <v>347</v>
      </c>
      <c r="C212" s="30" t="s">
        <v>25</v>
      </c>
      <c r="D212" s="37" t="n">
        <v>308.98346</v>
      </c>
      <c r="E212" s="37" t="n">
        <v>366.30946</v>
      </c>
      <c r="F212" s="32" t="n">
        <f aca="false">E212-D212</f>
        <v>57.326</v>
      </c>
      <c r="G212" s="33" t="n">
        <f aca="false">F212/D212</f>
        <v>0.185530966609022</v>
      </c>
      <c r="H212" s="59" t="s">
        <v>348</v>
      </c>
      <c r="I212" s="5"/>
    </row>
    <row r="213" s="26" customFormat="true" ht="15" hidden="false" customHeight="false" outlineLevel="0" collapsed="false">
      <c r="A213" s="28" t="s">
        <v>349</v>
      </c>
      <c r="B213" s="38" t="s">
        <v>350</v>
      </c>
      <c r="C213" s="30" t="s">
        <v>25</v>
      </c>
      <c r="D213" s="37" t="n">
        <v>306.224686706298</v>
      </c>
      <c r="E213" s="44" t="n">
        <f aca="false">E196-E197-E198-E205-E206-E207-E209-E210-E211-E212</f>
        <v>275.72684</v>
      </c>
      <c r="F213" s="32" t="n">
        <f aca="false">E213-D213</f>
        <v>-30.4978467062976</v>
      </c>
      <c r="G213" s="33" t="n">
        <f aca="false">F213/D213</f>
        <v>-0.0995930374991234</v>
      </c>
      <c r="H213" s="59" t="s">
        <v>26</v>
      </c>
      <c r="I213" s="5"/>
    </row>
    <row r="214" s="26" customFormat="true" ht="15" hidden="false" customHeight="false" outlineLevel="0" collapsed="false">
      <c r="A214" s="28" t="s">
        <v>351</v>
      </c>
      <c r="B214" s="29" t="s">
        <v>352</v>
      </c>
      <c r="C214" s="30" t="s">
        <v>25</v>
      </c>
      <c r="D214" s="37" t="n">
        <v>0</v>
      </c>
      <c r="E214" s="37" t="n">
        <v>0</v>
      </c>
      <c r="F214" s="32" t="n">
        <f aca="false">E214-D214</f>
        <v>0</v>
      </c>
      <c r="G214" s="33" t="n">
        <v>0</v>
      </c>
      <c r="H214" s="59" t="s">
        <v>26</v>
      </c>
      <c r="I214" s="5"/>
    </row>
    <row r="215" s="26" customFormat="true" ht="15" hidden="false" customHeight="false" outlineLevel="0" collapsed="false">
      <c r="A215" s="28" t="s">
        <v>353</v>
      </c>
      <c r="B215" s="38" t="s">
        <v>354</v>
      </c>
      <c r="C215" s="30" t="s">
        <v>25</v>
      </c>
      <c r="D215" s="37" t="n">
        <v>0</v>
      </c>
      <c r="E215" s="37" t="n">
        <v>0</v>
      </c>
      <c r="F215" s="32" t="n">
        <f aca="false">E215-D215</f>
        <v>0</v>
      </c>
      <c r="G215" s="33" t="n">
        <v>0</v>
      </c>
      <c r="H215" s="59" t="s">
        <v>26</v>
      </c>
      <c r="I215" s="5"/>
    </row>
    <row r="216" s="26" customFormat="true" ht="25.7" hidden="false" customHeight="false" outlineLevel="0" collapsed="false">
      <c r="A216" s="28" t="s">
        <v>355</v>
      </c>
      <c r="B216" s="38" t="s">
        <v>356</v>
      </c>
      <c r="C216" s="30" t="s">
        <v>25</v>
      </c>
      <c r="D216" s="37" t="n">
        <v>0</v>
      </c>
      <c r="E216" s="37" t="n">
        <v>0</v>
      </c>
      <c r="F216" s="32" t="n">
        <f aca="false">E216-D216</f>
        <v>0</v>
      </c>
      <c r="G216" s="33" t="n">
        <v>0</v>
      </c>
      <c r="H216" s="59" t="s">
        <v>26</v>
      </c>
      <c r="I216" s="5"/>
    </row>
    <row r="217" s="26" customFormat="true" ht="38.55" hidden="false" customHeight="false" outlineLevel="0" collapsed="false">
      <c r="A217" s="28" t="s">
        <v>357</v>
      </c>
      <c r="B217" s="29" t="s">
        <v>358</v>
      </c>
      <c r="C217" s="30" t="s">
        <v>25</v>
      </c>
      <c r="D217" s="37" t="n">
        <v>0</v>
      </c>
      <c r="E217" s="37" t="n">
        <v>0</v>
      </c>
      <c r="F217" s="32" t="n">
        <f aca="false">E217-D217</f>
        <v>0</v>
      </c>
      <c r="G217" s="33" t="n">
        <v>0</v>
      </c>
      <c r="H217" s="59" t="s">
        <v>26</v>
      </c>
      <c r="I217" s="5"/>
    </row>
    <row r="218" s="26" customFormat="true" ht="15" hidden="false" customHeight="false" outlineLevel="0" collapsed="false">
      <c r="A218" s="28" t="s">
        <v>359</v>
      </c>
      <c r="B218" s="43" t="s">
        <v>360</v>
      </c>
      <c r="C218" s="30" t="s">
        <v>25</v>
      </c>
      <c r="D218" s="37" t="n">
        <v>0</v>
      </c>
      <c r="E218" s="37" t="n">
        <v>0</v>
      </c>
      <c r="F218" s="32" t="n">
        <f aca="false">E218-D218</f>
        <v>0</v>
      </c>
      <c r="G218" s="33" t="n">
        <v>0</v>
      </c>
      <c r="H218" s="59" t="s">
        <v>26</v>
      </c>
      <c r="I218" s="5"/>
    </row>
    <row r="219" s="26" customFormat="true" ht="25.7" hidden="false" customHeight="false" outlineLevel="0" collapsed="false">
      <c r="A219" s="28" t="s">
        <v>361</v>
      </c>
      <c r="B219" s="43" t="s">
        <v>362</v>
      </c>
      <c r="C219" s="30" t="s">
        <v>25</v>
      </c>
      <c r="D219" s="37" t="n">
        <v>0</v>
      </c>
      <c r="E219" s="37" t="n">
        <v>0</v>
      </c>
      <c r="F219" s="32" t="n">
        <f aca="false">E219-D219</f>
        <v>0</v>
      </c>
      <c r="G219" s="33" t="n">
        <v>0</v>
      </c>
      <c r="H219" s="59" t="s">
        <v>26</v>
      </c>
      <c r="I219" s="5"/>
    </row>
    <row r="220" s="26" customFormat="true" ht="15" hidden="false" customHeight="false" outlineLevel="0" collapsed="false">
      <c r="A220" s="28" t="s">
        <v>363</v>
      </c>
      <c r="B220" s="38" t="s">
        <v>364</v>
      </c>
      <c r="C220" s="30" t="s">
        <v>25</v>
      </c>
      <c r="D220" s="37" t="n">
        <v>0</v>
      </c>
      <c r="E220" s="37" t="n">
        <v>0</v>
      </c>
      <c r="F220" s="32" t="n">
        <f aca="false">E220-D220</f>
        <v>0</v>
      </c>
      <c r="G220" s="33" t="n">
        <v>0</v>
      </c>
      <c r="H220" s="59" t="s">
        <v>26</v>
      </c>
      <c r="I220" s="5"/>
    </row>
    <row r="221" s="26" customFormat="true" ht="15" hidden="false" customHeight="false" outlineLevel="0" collapsed="false">
      <c r="A221" s="28" t="s">
        <v>365</v>
      </c>
      <c r="B221" s="29" t="s">
        <v>366</v>
      </c>
      <c r="C221" s="30" t="s">
        <v>25</v>
      </c>
      <c r="D221" s="37" t="n">
        <v>693.35953583</v>
      </c>
      <c r="E221" s="61" t="n">
        <f aca="false">601.10307525</f>
        <v>601.10307525</v>
      </c>
      <c r="F221" s="32" t="n">
        <f aca="false">E221-D221</f>
        <v>-92.2564605800001</v>
      </c>
      <c r="G221" s="33" t="n">
        <f aca="false">F221/D221</f>
        <v>-0.13305717425457</v>
      </c>
      <c r="H221" s="59" t="s">
        <v>26</v>
      </c>
      <c r="I221" s="5"/>
    </row>
    <row r="222" s="26" customFormat="true" ht="15" hidden="false" customHeight="false" outlineLevel="0" collapsed="false">
      <c r="A222" s="28" t="s">
        <v>367</v>
      </c>
      <c r="B222" s="38" t="s">
        <v>368</v>
      </c>
      <c r="C222" s="30" t="s">
        <v>25</v>
      </c>
      <c r="D222" s="37" t="n">
        <v>692.59703583</v>
      </c>
      <c r="E222" s="61" t="n">
        <f aca="false">E223+E224+E228+E226+E227</f>
        <v>601.10307525</v>
      </c>
      <c r="F222" s="32" t="n">
        <f aca="false">E222-D222</f>
        <v>-91.4939605799999</v>
      </c>
      <c r="G222" s="33" t="n">
        <f aca="false">F222/D222</f>
        <v>-0.132102731959219</v>
      </c>
      <c r="H222" s="59" t="s">
        <v>26</v>
      </c>
      <c r="I222" s="5"/>
    </row>
    <row r="223" s="26" customFormat="true" ht="15" hidden="false" customHeight="false" outlineLevel="0" collapsed="false">
      <c r="A223" s="28" t="s">
        <v>369</v>
      </c>
      <c r="B223" s="29" t="s">
        <v>370</v>
      </c>
      <c r="C223" s="30" t="s">
        <v>25</v>
      </c>
      <c r="D223" s="37" t="n">
        <v>205.63274356</v>
      </c>
      <c r="E223" s="61" t="n">
        <f aca="false">177.85167836</f>
        <v>177.85167836</v>
      </c>
      <c r="F223" s="32" t="n">
        <f aca="false">E223-D223</f>
        <v>-27.7810652</v>
      </c>
      <c r="G223" s="33" t="n">
        <f aca="false">F223/D223</f>
        <v>-0.135100396556709</v>
      </c>
      <c r="H223" s="59" t="s">
        <v>26</v>
      </c>
      <c r="I223" s="5"/>
    </row>
    <row r="224" s="26" customFormat="true" ht="15" hidden="false" customHeight="false" outlineLevel="0" collapsed="false">
      <c r="A224" s="28" t="s">
        <v>371</v>
      </c>
      <c r="B224" s="29" t="s">
        <v>372</v>
      </c>
      <c r="C224" s="30" t="s">
        <v>25</v>
      </c>
      <c r="D224" s="37" t="n">
        <v>197.77790426</v>
      </c>
      <c r="E224" s="61" t="n">
        <f aca="false">153.81227489-E227</f>
        <v>137.21364649</v>
      </c>
      <c r="F224" s="32" t="n">
        <f aca="false">E224-D224</f>
        <v>-60.56425777</v>
      </c>
      <c r="G224" s="33" t="n">
        <f aca="false">F224/D224</f>
        <v>-0.306223579406433</v>
      </c>
      <c r="H224" s="59" t="s">
        <v>26</v>
      </c>
      <c r="I224" s="5"/>
    </row>
    <row r="225" s="26" customFormat="true" ht="25.7" hidden="false" customHeight="false" outlineLevel="0" collapsed="false">
      <c r="A225" s="28" t="s">
        <v>373</v>
      </c>
      <c r="B225" s="29" t="s">
        <v>374</v>
      </c>
      <c r="C225" s="30" t="s">
        <v>25</v>
      </c>
      <c r="D225" s="37" t="n">
        <v>0</v>
      </c>
      <c r="E225" s="61" t="n">
        <v>0</v>
      </c>
      <c r="F225" s="32" t="n">
        <f aca="false">E225-D225</f>
        <v>0</v>
      </c>
      <c r="G225" s="33" t="n">
        <v>0</v>
      </c>
      <c r="H225" s="59" t="s">
        <v>26</v>
      </c>
      <c r="I225" s="5"/>
    </row>
    <row r="226" s="26" customFormat="true" ht="25.7" hidden="false" customHeight="false" outlineLevel="0" collapsed="false">
      <c r="A226" s="28" t="s">
        <v>375</v>
      </c>
      <c r="B226" s="29" t="s">
        <v>376</v>
      </c>
      <c r="C226" s="30" t="s">
        <v>25</v>
      </c>
      <c r="D226" s="37" t="n">
        <v>10.5672792</v>
      </c>
      <c r="E226" s="61" t="n">
        <f aca="false">D226</f>
        <v>10.5672792</v>
      </c>
      <c r="F226" s="32" t="n">
        <f aca="false">E226-D226</f>
        <v>0</v>
      </c>
      <c r="G226" s="33" t="n">
        <f aca="false">F226/D226</f>
        <v>0</v>
      </c>
      <c r="H226" s="59" t="s">
        <v>26</v>
      </c>
      <c r="I226" s="5"/>
    </row>
    <row r="227" s="26" customFormat="true" ht="25.7" hidden="false" customHeight="false" outlineLevel="0" collapsed="false">
      <c r="A227" s="28" t="s">
        <v>377</v>
      </c>
      <c r="B227" s="29" t="s">
        <v>378</v>
      </c>
      <c r="C227" s="30" t="s">
        <v>25</v>
      </c>
      <c r="D227" s="37" t="n">
        <v>16.40230881</v>
      </c>
      <c r="E227" s="61" t="n">
        <v>16.5986284</v>
      </c>
      <c r="F227" s="32" t="n">
        <f aca="false">E227-D227</f>
        <v>0.196319589999998</v>
      </c>
      <c r="G227" s="33" t="n">
        <f aca="false">F227/D227</f>
        <v>0.011969021695306</v>
      </c>
      <c r="H227" s="59" t="s">
        <v>26</v>
      </c>
      <c r="I227" s="5"/>
    </row>
    <row r="228" s="26" customFormat="true" ht="25.7" hidden="false" customHeight="false" outlineLevel="0" collapsed="false">
      <c r="A228" s="28" t="s">
        <v>379</v>
      </c>
      <c r="B228" s="29" t="s">
        <v>380</v>
      </c>
      <c r="C228" s="30" t="s">
        <v>25</v>
      </c>
      <c r="D228" s="37" t="n">
        <v>262.2168</v>
      </c>
      <c r="E228" s="61" t="n">
        <f aca="false">E221-E223-E224-E226-E227</f>
        <v>258.8718428</v>
      </c>
      <c r="F228" s="32" t="n">
        <f aca="false">E228-D228</f>
        <v>-3.34495720000001</v>
      </c>
      <c r="G228" s="33" t="n">
        <f aca="false">F228/D228</f>
        <v>-0.0127564564894393</v>
      </c>
      <c r="H228" s="59" t="s">
        <v>26</v>
      </c>
      <c r="I228" s="5"/>
    </row>
    <row r="229" s="26" customFormat="true" ht="15" hidden="false" customHeight="false" outlineLevel="0" collapsed="false">
      <c r="A229" s="28" t="s">
        <v>381</v>
      </c>
      <c r="B229" s="38" t="s">
        <v>382</v>
      </c>
      <c r="C229" s="30" t="s">
        <v>25</v>
      </c>
      <c r="D229" s="37" t="n">
        <v>0.7625</v>
      </c>
      <c r="E229" s="44" t="s">
        <v>31</v>
      </c>
      <c r="F229" s="44" t="s">
        <v>31</v>
      </c>
      <c r="G229" s="44" t="s">
        <v>31</v>
      </c>
      <c r="H229" s="59" t="s">
        <v>26</v>
      </c>
      <c r="I229" s="5"/>
    </row>
    <row r="230" s="26" customFormat="true" ht="25.7" hidden="false" customHeight="false" outlineLevel="0" collapsed="false">
      <c r="A230" s="28" t="s">
        <v>383</v>
      </c>
      <c r="B230" s="38" t="s">
        <v>384</v>
      </c>
      <c r="C230" s="30" t="s">
        <v>25</v>
      </c>
      <c r="D230" s="37" t="n">
        <v>0</v>
      </c>
      <c r="E230" s="44" t="s">
        <v>31</v>
      </c>
      <c r="F230" s="44" t="s">
        <v>31</v>
      </c>
      <c r="G230" s="44" t="s">
        <v>31</v>
      </c>
      <c r="H230" s="59" t="s">
        <v>26</v>
      </c>
      <c r="I230" s="5"/>
    </row>
    <row r="231" s="26" customFormat="true" ht="15" hidden="false" customHeight="false" outlineLevel="0" collapsed="false">
      <c r="A231" s="28" t="s">
        <v>385</v>
      </c>
      <c r="B231" s="38" t="s">
        <v>140</v>
      </c>
      <c r="C231" s="30" t="s">
        <v>31</v>
      </c>
      <c r="D231" s="44"/>
      <c r="E231" s="44"/>
      <c r="F231" s="44" t="s">
        <v>31</v>
      </c>
      <c r="G231" s="60" t="s">
        <v>31</v>
      </c>
      <c r="H231" s="59" t="s">
        <v>26</v>
      </c>
      <c r="I231" s="5"/>
    </row>
    <row r="232" s="26" customFormat="true" ht="25.7" hidden="false" customHeight="false" outlineLevel="0" collapsed="false">
      <c r="A232" s="28" t="s">
        <v>386</v>
      </c>
      <c r="B232" s="38" t="s">
        <v>387</v>
      </c>
      <c r="C232" s="30" t="s">
        <v>25</v>
      </c>
      <c r="D232" s="37" t="n">
        <v>0</v>
      </c>
      <c r="E232" s="37" t="n">
        <v>0</v>
      </c>
      <c r="F232" s="32" t="n">
        <f aca="false">E232-D232</f>
        <v>0</v>
      </c>
      <c r="G232" s="33" t="n">
        <v>0</v>
      </c>
      <c r="H232" s="59" t="s">
        <v>26</v>
      </c>
      <c r="I232" s="5"/>
    </row>
    <row r="233" s="26" customFormat="true" ht="15" hidden="false" customHeight="false" outlineLevel="0" collapsed="false">
      <c r="A233" s="28" t="s">
        <v>388</v>
      </c>
      <c r="B233" s="29" t="s">
        <v>389</v>
      </c>
      <c r="C233" s="30" t="s">
        <v>25</v>
      </c>
      <c r="D233" s="37" t="n">
        <v>2208.4</v>
      </c>
      <c r="E233" s="44" t="n">
        <f aca="false">E234+E235</f>
        <v>1989.5339</v>
      </c>
      <c r="F233" s="32" t="n">
        <f aca="false">E233-D233</f>
        <v>-218.8661</v>
      </c>
      <c r="G233" s="33" t="n">
        <f aca="false">F233/D233</f>
        <v>-0.0991061854736462</v>
      </c>
      <c r="H233" s="59" t="s">
        <v>26</v>
      </c>
      <c r="I233" s="5"/>
    </row>
    <row r="234" s="26" customFormat="true" ht="28.9" hidden="false" customHeight="false" outlineLevel="0" collapsed="false">
      <c r="A234" s="28" t="s">
        <v>390</v>
      </c>
      <c r="B234" s="38" t="s">
        <v>391</v>
      </c>
      <c r="C234" s="30" t="s">
        <v>25</v>
      </c>
      <c r="D234" s="37" t="n">
        <v>8.4</v>
      </c>
      <c r="E234" s="37" t="n">
        <v>49.5339</v>
      </c>
      <c r="F234" s="32" t="n">
        <f aca="false">E234-D234</f>
        <v>41.1339</v>
      </c>
      <c r="G234" s="33" t="n">
        <f aca="false">F234/D234</f>
        <v>4.89689285714286</v>
      </c>
      <c r="H234" s="59" t="s">
        <v>392</v>
      </c>
      <c r="I234" s="5"/>
    </row>
    <row r="235" s="26" customFormat="true" ht="15" hidden="false" customHeight="false" outlineLevel="0" collapsed="false">
      <c r="A235" s="28" t="s">
        <v>393</v>
      </c>
      <c r="B235" s="38" t="s">
        <v>394</v>
      </c>
      <c r="C235" s="30" t="s">
        <v>25</v>
      </c>
      <c r="D235" s="37" t="n">
        <v>2200</v>
      </c>
      <c r="E235" s="44" t="n">
        <f aca="false">E236</f>
        <v>1940</v>
      </c>
      <c r="F235" s="32" t="n">
        <f aca="false">E235-D235</f>
        <v>-260</v>
      </c>
      <c r="G235" s="33" t="n">
        <f aca="false">F235/D235</f>
        <v>-0.118181818181818</v>
      </c>
      <c r="H235" s="59" t="s">
        <v>26</v>
      </c>
      <c r="I235" s="5"/>
    </row>
    <row r="236" s="26" customFormat="true" ht="15" hidden="false" customHeight="false" outlineLevel="0" collapsed="false">
      <c r="A236" s="28" t="s">
        <v>395</v>
      </c>
      <c r="B236" s="29" t="s">
        <v>396</v>
      </c>
      <c r="C236" s="30" t="s">
        <v>25</v>
      </c>
      <c r="D236" s="37" t="n">
        <v>2200</v>
      </c>
      <c r="E236" s="44" t="n">
        <v>1940</v>
      </c>
      <c r="F236" s="32" t="n">
        <f aca="false">E236-D236</f>
        <v>-260</v>
      </c>
      <c r="G236" s="33" t="n">
        <f aca="false">F236/D236</f>
        <v>-0.118181818181818</v>
      </c>
      <c r="H236" s="59" t="s">
        <v>26</v>
      </c>
      <c r="I236" s="5"/>
    </row>
    <row r="237" s="26" customFormat="true" ht="15" hidden="false" customHeight="false" outlineLevel="0" collapsed="false">
      <c r="A237" s="28" t="s">
        <v>397</v>
      </c>
      <c r="B237" s="29" t="s">
        <v>398</v>
      </c>
      <c r="C237" s="30" t="s">
        <v>25</v>
      </c>
      <c r="D237" s="44" t="s">
        <v>31</v>
      </c>
      <c r="E237" s="44" t="s">
        <v>31</v>
      </c>
      <c r="F237" s="44" t="s">
        <v>31</v>
      </c>
      <c r="G237" s="44" t="s">
        <v>31</v>
      </c>
      <c r="H237" s="59" t="s">
        <v>26</v>
      </c>
      <c r="I237" s="5"/>
    </row>
    <row r="238" s="26" customFormat="true" ht="15" hidden="false" customHeight="false" outlineLevel="0" collapsed="false">
      <c r="A238" s="28" t="s">
        <v>399</v>
      </c>
      <c r="B238" s="29" t="s">
        <v>400</v>
      </c>
      <c r="C238" s="30" t="s">
        <v>25</v>
      </c>
      <c r="D238" s="44" t="s">
        <v>31</v>
      </c>
      <c r="E238" s="44" t="s">
        <v>31</v>
      </c>
      <c r="F238" s="44" t="s">
        <v>31</v>
      </c>
      <c r="G238" s="44" t="s">
        <v>31</v>
      </c>
      <c r="H238" s="59" t="s">
        <v>26</v>
      </c>
      <c r="I238" s="5"/>
    </row>
    <row r="239" s="26" customFormat="true" ht="15" hidden="false" customHeight="false" outlineLevel="0" collapsed="false">
      <c r="A239" s="28" t="s">
        <v>401</v>
      </c>
      <c r="B239" s="38" t="s">
        <v>402</v>
      </c>
      <c r="C239" s="30" t="s">
        <v>25</v>
      </c>
      <c r="D239" s="44" t="s">
        <v>31</v>
      </c>
      <c r="E239" s="44" t="s">
        <v>31</v>
      </c>
      <c r="F239" s="44" t="s">
        <v>31</v>
      </c>
      <c r="G239" s="44" t="s">
        <v>31</v>
      </c>
      <c r="H239" s="59" t="s">
        <v>26</v>
      </c>
      <c r="I239" s="5"/>
    </row>
    <row r="240" s="26" customFormat="true" ht="25.7" hidden="false" customHeight="false" outlineLevel="0" collapsed="false">
      <c r="A240" s="28" t="s">
        <v>403</v>
      </c>
      <c r="B240" s="38" t="s">
        <v>404</v>
      </c>
      <c r="C240" s="30" t="s">
        <v>25</v>
      </c>
      <c r="D240" s="44" t="s">
        <v>31</v>
      </c>
      <c r="E240" s="44" t="s">
        <v>31</v>
      </c>
      <c r="F240" s="44" t="s">
        <v>31</v>
      </c>
      <c r="G240" s="44" t="s">
        <v>31</v>
      </c>
      <c r="H240" s="59" t="s">
        <v>26</v>
      </c>
      <c r="I240" s="5"/>
    </row>
    <row r="241" s="26" customFormat="true" ht="15" hidden="false" customHeight="false" outlineLevel="0" collapsed="false">
      <c r="A241" s="28" t="s">
        <v>405</v>
      </c>
      <c r="B241" s="38" t="s">
        <v>406</v>
      </c>
      <c r="C241" s="30" t="s">
        <v>25</v>
      </c>
      <c r="D241" s="44" t="s">
        <v>31</v>
      </c>
      <c r="E241" s="44" t="s">
        <v>31</v>
      </c>
      <c r="F241" s="44" t="s">
        <v>31</v>
      </c>
      <c r="G241" s="44" t="s">
        <v>31</v>
      </c>
      <c r="H241" s="59" t="s">
        <v>26</v>
      </c>
      <c r="I241" s="5"/>
    </row>
    <row r="242" s="26" customFormat="true" ht="15" hidden="false" customHeight="false" outlineLevel="0" collapsed="false">
      <c r="A242" s="28" t="s">
        <v>407</v>
      </c>
      <c r="B242" s="38" t="s">
        <v>408</v>
      </c>
      <c r="C242" s="30" t="s">
        <v>25</v>
      </c>
      <c r="D242" s="44" t="s">
        <v>31</v>
      </c>
      <c r="E242" s="44" t="s">
        <v>31</v>
      </c>
      <c r="F242" s="44" t="s">
        <v>31</v>
      </c>
      <c r="G242" s="44" t="s">
        <v>31</v>
      </c>
      <c r="H242" s="59" t="s">
        <v>26</v>
      </c>
      <c r="I242" s="5"/>
    </row>
    <row r="243" s="26" customFormat="true" ht="15" hidden="false" customHeight="false" outlineLevel="0" collapsed="false">
      <c r="A243" s="28" t="s">
        <v>409</v>
      </c>
      <c r="B243" s="38" t="s">
        <v>410</v>
      </c>
      <c r="C243" s="30" t="s">
        <v>25</v>
      </c>
      <c r="D243" s="44" t="s">
        <v>31</v>
      </c>
      <c r="E243" s="44" t="s">
        <v>31</v>
      </c>
      <c r="F243" s="44" t="s">
        <v>31</v>
      </c>
      <c r="G243" s="44" t="s">
        <v>31</v>
      </c>
      <c r="H243" s="59" t="s">
        <v>26</v>
      </c>
      <c r="I243" s="5"/>
    </row>
    <row r="244" s="26" customFormat="true" ht="15" hidden="false" customHeight="false" outlineLevel="0" collapsed="false">
      <c r="A244" s="28" t="s">
        <v>411</v>
      </c>
      <c r="B244" s="38" t="s">
        <v>412</v>
      </c>
      <c r="C244" s="30" t="s">
        <v>25</v>
      </c>
      <c r="D244" s="44" t="s">
        <v>31</v>
      </c>
      <c r="E244" s="44" t="s">
        <v>31</v>
      </c>
      <c r="F244" s="44" t="s">
        <v>31</v>
      </c>
      <c r="G244" s="44" t="s">
        <v>31</v>
      </c>
      <c r="H244" s="59" t="s">
        <v>26</v>
      </c>
      <c r="I244" s="5"/>
    </row>
    <row r="245" s="26" customFormat="true" ht="15" hidden="false" customHeight="false" outlineLevel="0" collapsed="false">
      <c r="A245" s="28" t="s">
        <v>413</v>
      </c>
      <c r="B245" s="38" t="s">
        <v>414</v>
      </c>
      <c r="C245" s="30" t="s">
        <v>25</v>
      </c>
      <c r="D245" s="44" t="s">
        <v>31</v>
      </c>
      <c r="E245" s="44" t="s">
        <v>31</v>
      </c>
      <c r="F245" s="44" t="s">
        <v>31</v>
      </c>
      <c r="G245" s="44" t="s">
        <v>31</v>
      </c>
      <c r="H245" s="59" t="s">
        <v>26</v>
      </c>
      <c r="I245" s="5"/>
    </row>
    <row r="246" s="26" customFormat="true" ht="15" hidden="false" customHeight="false" outlineLevel="0" collapsed="false">
      <c r="A246" s="28" t="s">
        <v>415</v>
      </c>
      <c r="B246" s="29" t="s">
        <v>416</v>
      </c>
      <c r="C246" s="30" t="s">
        <v>25</v>
      </c>
      <c r="D246" s="37" t="n">
        <v>1819.453</v>
      </c>
      <c r="E246" s="44" t="n">
        <f aca="false">E247</f>
        <v>1559.453</v>
      </c>
      <c r="F246" s="32" t="n">
        <f aca="false">E246-D246</f>
        <v>-260</v>
      </c>
      <c r="G246" s="33" t="n">
        <f aca="false">F246/D246</f>
        <v>-0.142900091401097</v>
      </c>
      <c r="H246" s="59" t="s">
        <v>26</v>
      </c>
      <c r="I246" s="5"/>
    </row>
    <row r="247" s="26" customFormat="true" ht="15" hidden="false" customHeight="false" outlineLevel="0" collapsed="false">
      <c r="A247" s="28" t="s">
        <v>417</v>
      </c>
      <c r="B247" s="38" t="s">
        <v>418</v>
      </c>
      <c r="C247" s="30" t="s">
        <v>25</v>
      </c>
      <c r="D247" s="37" t="n">
        <v>1819.453</v>
      </c>
      <c r="E247" s="44" t="n">
        <f aca="false">E248</f>
        <v>1559.453</v>
      </c>
      <c r="F247" s="32" t="n">
        <f aca="false">E247-D247</f>
        <v>-260</v>
      </c>
      <c r="G247" s="33" t="n">
        <f aca="false">F247/D247</f>
        <v>-0.142900091401097</v>
      </c>
      <c r="H247" s="59" t="s">
        <v>26</v>
      </c>
      <c r="I247" s="5"/>
    </row>
    <row r="248" s="26" customFormat="true" ht="15" hidden="false" customHeight="false" outlineLevel="0" collapsed="false">
      <c r="A248" s="28" t="s">
        <v>419</v>
      </c>
      <c r="B248" s="38" t="s">
        <v>396</v>
      </c>
      <c r="C248" s="30" t="s">
        <v>25</v>
      </c>
      <c r="D248" s="37" t="n">
        <v>1819.453</v>
      </c>
      <c r="E248" s="44" t="n">
        <v>1559.453</v>
      </c>
      <c r="F248" s="32" t="n">
        <f aca="false">E248-D248</f>
        <v>-260</v>
      </c>
      <c r="G248" s="33" t="n">
        <f aca="false">F248/D248</f>
        <v>-0.142900091401097</v>
      </c>
      <c r="H248" s="59" t="s">
        <v>26</v>
      </c>
      <c r="I248" s="5"/>
    </row>
    <row r="249" s="26" customFormat="true" ht="15" hidden="false" customHeight="false" outlineLevel="0" collapsed="false">
      <c r="A249" s="28" t="s">
        <v>420</v>
      </c>
      <c r="B249" s="38" t="s">
        <v>398</v>
      </c>
      <c r="C249" s="30" t="s">
        <v>25</v>
      </c>
      <c r="D249" s="44" t="s">
        <v>31</v>
      </c>
      <c r="E249" s="44" t="s">
        <v>31</v>
      </c>
      <c r="F249" s="44" t="s">
        <v>31</v>
      </c>
      <c r="G249" s="44" t="s">
        <v>31</v>
      </c>
      <c r="H249" s="59" t="s">
        <v>26</v>
      </c>
      <c r="I249" s="5"/>
    </row>
    <row r="250" s="26" customFormat="true" ht="15" hidden="false" customHeight="false" outlineLevel="0" collapsed="false">
      <c r="A250" s="28" t="s">
        <v>421</v>
      </c>
      <c r="B250" s="38" t="s">
        <v>400</v>
      </c>
      <c r="C250" s="30" t="s">
        <v>25</v>
      </c>
      <c r="D250" s="44" t="s">
        <v>31</v>
      </c>
      <c r="E250" s="44" t="s">
        <v>31</v>
      </c>
      <c r="F250" s="44" t="s">
        <v>31</v>
      </c>
      <c r="G250" s="44" t="s">
        <v>31</v>
      </c>
      <c r="H250" s="59" t="s">
        <v>26</v>
      </c>
      <c r="I250" s="5"/>
    </row>
    <row r="251" s="26" customFormat="true" ht="15" hidden="false" customHeight="false" outlineLevel="0" collapsed="false">
      <c r="A251" s="28" t="s">
        <v>422</v>
      </c>
      <c r="B251" s="38" t="s">
        <v>272</v>
      </c>
      <c r="C251" s="30" t="s">
        <v>25</v>
      </c>
      <c r="D251" s="44" t="s">
        <v>31</v>
      </c>
      <c r="E251" s="44" t="s">
        <v>31</v>
      </c>
      <c r="F251" s="44" t="s">
        <v>31</v>
      </c>
      <c r="G251" s="44" t="s">
        <v>31</v>
      </c>
      <c r="H251" s="59" t="s">
        <v>26</v>
      </c>
      <c r="I251" s="5"/>
    </row>
    <row r="252" s="26" customFormat="true" ht="15" hidden="false" customHeight="false" outlineLevel="0" collapsed="false">
      <c r="A252" s="28" t="s">
        <v>423</v>
      </c>
      <c r="B252" s="38" t="s">
        <v>424</v>
      </c>
      <c r="C252" s="30" t="s">
        <v>25</v>
      </c>
      <c r="D252" s="44" t="s">
        <v>31</v>
      </c>
      <c r="E252" s="44" t="s">
        <v>31</v>
      </c>
      <c r="F252" s="44" t="s">
        <v>31</v>
      </c>
      <c r="G252" s="44" t="s">
        <v>31</v>
      </c>
      <c r="H252" s="59" t="s">
        <v>26</v>
      </c>
      <c r="I252" s="5"/>
    </row>
    <row r="253" s="26" customFormat="true" ht="25.7" hidden="false" customHeight="false" outlineLevel="0" collapsed="false">
      <c r="A253" s="28" t="s">
        <v>425</v>
      </c>
      <c r="B253" s="29" t="s">
        <v>426</v>
      </c>
      <c r="C253" s="30" t="s">
        <v>25</v>
      </c>
      <c r="D253" s="57" t="n">
        <v>307.530460738441</v>
      </c>
      <c r="E253" s="44" t="n">
        <f aca="false">E178-E196</f>
        <v>496.5844</v>
      </c>
      <c r="F253" s="32" t="n">
        <f aca="false">E253-D253</f>
        <v>189.053939261559</v>
      </c>
      <c r="G253" s="33" t="n">
        <f aca="false">F253/D253</f>
        <v>0.614748661994663</v>
      </c>
      <c r="H253" s="59" t="s">
        <v>26</v>
      </c>
      <c r="I253" s="5"/>
    </row>
    <row r="254" s="26" customFormat="true" ht="25.7" hidden="false" customHeight="false" outlineLevel="0" collapsed="false">
      <c r="A254" s="28" t="s">
        <v>427</v>
      </c>
      <c r="B254" s="29" t="s">
        <v>428</v>
      </c>
      <c r="C254" s="30" t="s">
        <v>25</v>
      </c>
      <c r="D254" s="37" t="n">
        <v>-716.91672935</v>
      </c>
      <c r="E254" s="44" t="n">
        <f aca="false">E214-E221</f>
        <v>-601.10307525</v>
      </c>
      <c r="F254" s="32" t="n">
        <f aca="false">E254-D254</f>
        <v>115.8136541</v>
      </c>
      <c r="G254" s="33" t="n">
        <f aca="false">F254/D254</f>
        <v>-0.161544080865575</v>
      </c>
      <c r="H254" s="59" t="s">
        <v>26</v>
      </c>
      <c r="I254" s="5"/>
    </row>
    <row r="255" s="26" customFormat="true" ht="15" hidden="false" customHeight="false" outlineLevel="0" collapsed="false">
      <c r="A255" s="28" t="s">
        <v>429</v>
      </c>
      <c r="B255" s="38" t="s">
        <v>430</v>
      </c>
      <c r="C255" s="30" t="s">
        <v>25</v>
      </c>
      <c r="D255" s="37" t="n">
        <v>-716.91672935</v>
      </c>
      <c r="E255" s="44" t="n">
        <f aca="false">E254</f>
        <v>-601.10307525</v>
      </c>
      <c r="F255" s="32" t="n">
        <f aca="false">E255-D255</f>
        <v>115.8136541</v>
      </c>
      <c r="G255" s="33" t="n">
        <f aca="false">F255/D255</f>
        <v>-0.161544080865575</v>
      </c>
      <c r="H255" s="59" t="s">
        <v>26</v>
      </c>
      <c r="I255" s="5"/>
    </row>
    <row r="256" s="26" customFormat="true" ht="15" hidden="false" customHeight="false" outlineLevel="0" collapsed="false">
      <c r="A256" s="28" t="s">
        <v>431</v>
      </c>
      <c r="B256" s="38" t="s">
        <v>432</v>
      </c>
      <c r="C256" s="30" t="s">
        <v>25</v>
      </c>
      <c r="D256" s="37" t="s">
        <v>31</v>
      </c>
      <c r="E256" s="44" t="s">
        <v>31</v>
      </c>
      <c r="F256" s="44" t="s">
        <v>31</v>
      </c>
      <c r="G256" s="44" t="s">
        <v>31</v>
      </c>
      <c r="H256" s="59" t="s">
        <v>26</v>
      </c>
      <c r="I256" s="5"/>
    </row>
    <row r="257" s="26" customFormat="true" ht="25.7" hidden="false" customHeight="false" outlineLevel="0" collapsed="false">
      <c r="A257" s="28" t="s">
        <v>433</v>
      </c>
      <c r="B257" s="29" t="s">
        <v>434</v>
      </c>
      <c r="C257" s="30" t="s">
        <v>25</v>
      </c>
      <c r="D257" s="37" t="n">
        <v>388.947</v>
      </c>
      <c r="E257" s="37" t="n">
        <f aca="false">E233-E246</f>
        <v>430.0809</v>
      </c>
      <c r="F257" s="32" t="n">
        <f aca="false">E257-D257</f>
        <v>41.1338999999999</v>
      </c>
      <c r="G257" s="33" t="n">
        <f aca="false">F257/D257</f>
        <v>0.105757082584516</v>
      </c>
      <c r="H257" s="59" t="s">
        <v>26</v>
      </c>
      <c r="I257" s="5"/>
    </row>
    <row r="258" s="26" customFormat="true" ht="25.7" hidden="false" customHeight="false" outlineLevel="0" collapsed="false">
      <c r="A258" s="28" t="s">
        <v>435</v>
      </c>
      <c r="B258" s="38" t="s">
        <v>436</v>
      </c>
      <c r="C258" s="30" t="s">
        <v>25</v>
      </c>
      <c r="D258" s="31" t="n">
        <v>380.547</v>
      </c>
      <c r="E258" s="44" t="n">
        <f aca="false">E235-E247</f>
        <v>380.547</v>
      </c>
      <c r="F258" s="32" t="n">
        <f aca="false">E258-D258</f>
        <v>0</v>
      </c>
      <c r="G258" s="33" t="n">
        <f aca="false">F258/D258</f>
        <v>0</v>
      </c>
      <c r="H258" s="59" t="s">
        <v>26</v>
      </c>
      <c r="I258" s="5"/>
    </row>
    <row r="259" s="26" customFormat="true" ht="23.55" hidden="false" customHeight="false" outlineLevel="0" collapsed="false">
      <c r="A259" s="28" t="s">
        <v>437</v>
      </c>
      <c r="B259" s="38" t="s">
        <v>438</v>
      </c>
      <c r="C259" s="30" t="s">
        <v>25</v>
      </c>
      <c r="D259" s="37" t="s">
        <v>31</v>
      </c>
      <c r="E259" s="44" t="s">
        <v>31</v>
      </c>
      <c r="F259" s="44" t="s">
        <v>31</v>
      </c>
      <c r="G259" s="60" t="s">
        <v>31</v>
      </c>
      <c r="H259" s="59" t="s">
        <v>26</v>
      </c>
      <c r="I259" s="5"/>
    </row>
    <row r="260" s="26" customFormat="true" ht="15" hidden="false" customHeight="false" outlineLevel="0" collapsed="false">
      <c r="A260" s="28" t="s">
        <v>439</v>
      </c>
      <c r="B260" s="29" t="s">
        <v>440</v>
      </c>
      <c r="C260" s="30" t="s">
        <v>25</v>
      </c>
      <c r="D260" s="37" t="s">
        <v>31</v>
      </c>
      <c r="E260" s="44" t="s">
        <v>31</v>
      </c>
      <c r="F260" s="44" t="s">
        <v>31</v>
      </c>
      <c r="G260" s="60" t="s">
        <v>31</v>
      </c>
      <c r="H260" s="59" t="s">
        <v>26</v>
      </c>
      <c r="I260" s="5"/>
    </row>
    <row r="261" s="26" customFormat="true" ht="25.7" hidden="false" customHeight="false" outlineLevel="0" collapsed="false">
      <c r="A261" s="28" t="s">
        <v>441</v>
      </c>
      <c r="B261" s="29" t="s">
        <v>442</v>
      </c>
      <c r="C261" s="30" t="s">
        <v>25</v>
      </c>
      <c r="D261" s="31" t="n">
        <v>-20.4392686115594</v>
      </c>
      <c r="E261" s="44" t="n">
        <f aca="false">E253+E254+E257</f>
        <v>325.56222475</v>
      </c>
      <c r="F261" s="32" t="n">
        <f aca="false">E261-D261</f>
        <v>346.001493361559</v>
      </c>
      <c r="G261" s="33" t="n">
        <f aca="false">F261/D261</f>
        <v>-16.9282717467629</v>
      </c>
      <c r="H261" s="59" t="s">
        <v>26</v>
      </c>
      <c r="I261" s="5"/>
    </row>
    <row r="262" s="26" customFormat="true" ht="15" hidden="false" customHeight="false" outlineLevel="0" collapsed="false">
      <c r="A262" s="28" t="s">
        <v>443</v>
      </c>
      <c r="B262" s="29" t="s">
        <v>444</v>
      </c>
      <c r="C262" s="30" t="s">
        <v>25</v>
      </c>
      <c r="D262" s="31" t="n">
        <v>118.65442685</v>
      </c>
      <c r="E262" s="44" t="n">
        <v>118.65464</v>
      </c>
      <c r="F262" s="32" t="n">
        <f aca="false">E262-D262</f>
        <v>0.000213150000007545</v>
      </c>
      <c r="G262" s="33" t="n">
        <f aca="false">F262/D262</f>
        <v>1.79639315334609E-006</v>
      </c>
      <c r="H262" s="59" t="s">
        <v>26</v>
      </c>
      <c r="I262" s="5"/>
    </row>
    <row r="263" s="26" customFormat="true" ht="15" hidden="false" customHeight="false" outlineLevel="0" collapsed="false">
      <c r="A263" s="28" t="s">
        <v>445</v>
      </c>
      <c r="B263" s="29" t="s">
        <v>446</v>
      </c>
      <c r="C263" s="30" t="s">
        <v>25</v>
      </c>
      <c r="D263" s="57" t="n">
        <v>98.2151582384408</v>
      </c>
      <c r="E263" s="44" t="n">
        <f aca="false">E261+E262</f>
        <v>444.21686475</v>
      </c>
      <c r="F263" s="32" t="n">
        <f aca="false">E263-D263</f>
        <v>346.001706511559</v>
      </c>
      <c r="G263" s="33" t="n">
        <f aca="false">F263/D263</f>
        <v>3.52289516931345</v>
      </c>
      <c r="H263" s="59" t="s">
        <v>26</v>
      </c>
      <c r="I263" s="5"/>
    </row>
    <row r="264" s="26" customFormat="true" ht="15" hidden="false" customHeight="false" outlineLevel="0" collapsed="false">
      <c r="A264" s="28" t="s">
        <v>447</v>
      </c>
      <c r="B264" s="29" t="s">
        <v>140</v>
      </c>
      <c r="C264" s="30" t="s">
        <v>31</v>
      </c>
      <c r="D264" s="51"/>
      <c r="E264" s="44" t="s">
        <v>31</v>
      </c>
      <c r="F264" s="44" t="s">
        <v>31</v>
      </c>
      <c r="G264" s="60" t="s">
        <v>31</v>
      </c>
      <c r="H264" s="59" t="s">
        <v>26</v>
      </c>
      <c r="I264" s="5"/>
    </row>
    <row r="265" s="26" customFormat="true" ht="25.7" hidden="false" customHeight="false" outlineLevel="0" collapsed="false">
      <c r="A265" s="28" t="s">
        <v>448</v>
      </c>
      <c r="B265" s="38" t="s">
        <v>449</v>
      </c>
      <c r="C265" s="30" t="s">
        <v>25</v>
      </c>
      <c r="D265" s="37" t="n">
        <v>676.614940444</v>
      </c>
      <c r="E265" s="37" t="n">
        <v>1622.85857491</v>
      </c>
      <c r="F265" s="32" t="n">
        <f aca="false">E265-D265</f>
        <v>946.243634466</v>
      </c>
      <c r="G265" s="33" t="n">
        <f aca="false">F265/D265</f>
        <v>1.39849651242562</v>
      </c>
      <c r="H265" s="59" t="s">
        <v>450</v>
      </c>
      <c r="I265" s="5"/>
    </row>
    <row r="266" s="26" customFormat="true" ht="25.7" hidden="false" customHeight="false" outlineLevel="0" collapsed="false">
      <c r="A266" s="28" t="s">
        <v>451</v>
      </c>
      <c r="B266" s="29" t="s">
        <v>452</v>
      </c>
      <c r="C266" s="30" t="s">
        <v>25</v>
      </c>
      <c r="D266" s="37" t="n">
        <v>82.2790605817281</v>
      </c>
      <c r="E266" s="44" t="n">
        <v>105.790413642484</v>
      </c>
      <c r="F266" s="32" t="n">
        <f aca="false">E266-D266</f>
        <v>23.5113530607559</v>
      </c>
      <c r="G266" s="33" t="n">
        <f aca="false">F266/D266</f>
        <v>0.285751355138553</v>
      </c>
      <c r="H266" s="59" t="s">
        <v>26</v>
      </c>
      <c r="I266" s="5"/>
    </row>
    <row r="267" s="26" customFormat="true" ht="15" hidden="false" customHeight="false" outlineLevel="0" collapsed="false">
      <c r="A267" s="28" t="s">
        <v>453</v>
      </c>
      <c r="B267" s="43" t="s">
        <v>454</v>
      </c>
      <c r="C267" s="30" t="s">
        <v>25</v>
      </c>
      <c r="D267" s="37" t="n">
        <v>9.3787516108074</v>
      </c>
      <c r="E267" s="44" t="n">
        <v>23.4780696438332</v>
      </c>
      <c r="F267" s="32" t="n">
        <f aca="false">E267-D267</f>
        <v>14.0993180330258</v>
      </c>
      <c r="G267" s="33" t="n">
        <f aca="false">F267/D267</f>
        <v>1.50332566828817</v>
      </c>
      <c r="H267" s="59" t="s">
        <v>26</v>
      </c>
      <c r="I267" s="5"/>
    </row>
    <row r="268" s="26" customFormat="true" ht="38.55" hidden="false" customHeight="false" outlineLevel="0" collapsed="false">
      <c r="A268" s="28" t="s">
        <v>455</v>
      </c>
      <c r="B268" s="43" t="s">
        <v>30</v>
      </c>
      <c r="C268" s="30" t="s">
        <v>25</v>
      </c>
      <c r="D268" s="37"/>
      <c r="E268" s="44" t="s">
        <v>31</v>
      </c>
      <c r="F268" s="44" t="s">
        <v>31</v>
      </c>
      <c r="G268" s="60" t="s">
        <v>31</v>
      </c>
      <c r="H268" s="59" t="s">
        <v>26</v>
      </c>
      <c r="I268" s="5"/>
    </row>
    <row r="269" s="26" customFormat="true" ht="15" hidden="false" customHeight="false" outlineLevel="0" collapsed="false">
      <c r="A269" s="28" t="s">
        <v>456</v>
      </c>
      <c r="B269" s="65" t="s">
        <v>454</v>
      </c>
      <c r="C269" s="30" t="s">
        <v>25</v>
      </c>
      <c r="D269" s="37"/>
      <c r="E269" s="44" t="s">
        <v>31</v>
      </c>
      <c r="F269" s="44" t="s">
        <v>31</v>
      </c>
      <c r="G269" s="60" t="s">
        <v>31</v>
      </c>
      <c r="H269" s="59" t="s">
        <v>26</v>
      </c>
      <c r="I269" s="5"/>
    </row>
    <row r="270" s="26" customFormat="true" ht="38.55" hidden="false" customHeight="false" outlineLevel="0" collapsed="false">
      <c r="A270" s="28" t="s">
        <v>457</v>
      </c>
      <c r="B270" s="43" t="s">
        <v>33</v>
      </c>
      <c r="C270" s="30" t="s">
        <v>25</v>
      </c>
      <c r="D270" s="37"/>
      <c r="E270" s="44" t="s">
        <v>31</v>
      </c>
      <c r="F270" s="44" t="s">
        <v>31</v>
      </c>
      <c r="G270" s="60" t="s">
        <v>31</v>
      </c>
      <c r="H270" s="59" t="s">
        <v>26</v>
      </c>
      <c r="I270" s="5"/>
    </row>
    <row r="271" s="26" customFormat="true" ht="15" hidden="false" customHeight="false" outlineLevel="0" collapsed="false">
      <c r="A271" s="28" t="s">
        <v>458</v>
      </c>
      <c r="B271" s="65" t="s">
        <v>454</v>
      </c>
      <c r="C271" s="30" t="s">
        <v>25</v>
      </c>
      <c r="D271" s="37"/>
      <c r="E271" s="44" t="s">
        <v>31</v>
      </c>
      <c r="F271" s="44" t="s">
        <v>31</v>
      </c>
      <c r="G271" s="60" t="s">
        <v>31</v>
      </c>
      <c r="H271" s="59" t="s">
        <v>26</v>
      </c>
      <c r="I271" s="5"/>
    </row>
    <row r="272" s="26" customFormat="true" ht="38.55" hidden="false" customHeight="true" outlineLevel="0" collapsed="false">
      <c r="A272" s="28" t="s">
        <v>459</v>
      </c>
      <c r="B272" s="43" t="s">
        <v>35</v>
      </c>
      <c r="C272" s="30" t="s">
        <v>25</v>
      </c>
      <c r="D272" s="37" t="n">
        <v>82.2790605817281</v>
      </c>
      <c r="E272" s="32" t="n">
        <v>105.790413642484</v>
      </c>
      <c r="F272" s="32" t="n">
        <f aca="false">E272-D272</f>
        <v>23.5113530607559</v>
      </c>
      <c r="G272" s="66" t="n">
        <f aca="false">F272/D272</f>
        <v>0.285751355138553</v>
      </c>
      <c r="H272" s="67" t="s">
        <v>460</v>
      </c>
      <c r="I272" s="5"/>
    </row>
    <row r="273" s="26" customFormat="true" ht="15" hidden="false" customHeight="false" outlineLevel="0" collapsed="false">
      <c r="A273" s="28" t="s">
        <v>461</v>
      </c>
      <c r="B273" s="65" t="s">
        <v>454</v>
      </c>
      <c r="C273" s="30" t="s">
        <v>25</v>
      </c>
      <c r="D273" s="37" t="n">
        <v>9.3787516108074</v>
      </c>
      <c r="E273" s="44" t="n">
        <v>23.4780696438332</v>
      </c>
      <c r="F273" s="32" t="n">
        <f aca="false">E273-D273</f>
        <v>14.0993180330258</v>
      </c>
      <c r="G273" s="66" t="n">
        <f aca="false">F273/D273</f>
        <v>1.50332566828817</v>
      </c>
      <c r="H273" s="67"/>
      <c r="I273" s="5"/>
    </row>
    <row r="274" s="26" customFormat="true" ht="25.7" hidden="false" customHeight="false" outlineLevel="0" collapsed="false">
      <c r="A274" s="28" t="s">
        <v>462</v>
      </c>
      <c r="B274" s="29" t="s">
        <v>463</v>
      </c>
      <c r="C274" s="30" t="s">
        <v>25</v>
      </c>
      <c r="D274" s="37" t="n">
        <v>74.6095136821424</v>
      </c>
      <c r="E274" s="44" t="n">
        <v>88.494</v>
      </c>
      <c r="F274" s="32" t="n">
        <f aca="false">E274-D274</f>
        <v>13.8844863178576</v>
      </c>
      <c r="G274" s="33" t="n">
        <f aca="false">F274/D274</f>
        <v>0.186095386936972</v>
      </c>
      <c r="H274" s="59" t="s">
        <v>26</v>
      </c>
      <c r="I274" s="5"/>
    </row>
    <row r="275" s="26" customFormat="true" ht="15" hidden="false" customHeight="false" outlineLevel="0" collapsed="false">
      <c r="A275" s="28" t="s">
        <v>464</v>
      </c>
      <c r="B275" s="43" t="s">
        <v>454</v>
      </c>
      <c r="C275" s="30" t="s">
        <v>25</v>
      </c>
      <c r="D275" s="37" t="n">
        <v>25.9155168584614</v>
      </c>
      <c r="E275" s="44" t="n">
        <v>33.81301704</v>
      </c>
      <c r="F275" s="32" t="n">
        <f aca="false">E275-D275</f>
        <v>7.8975001815386</v>
      </c>
      <c r="G275" s="33" t="n">
        <f aca="false">F275/D275</f>
        <v>0.304740215087011</v>
      </c>
      <c r="H275" s="59" t="s">
        <v>26</v>
      </c>
      <c r="I275" s="5"/>
    </row>
    <row r="276" s="26" customFormat="true" ht="15" hidden="false" customHeight="false" outlineLevel="0" collapsed="false">
      <c r="A276" s="28" t="s">
        <v>465</v>
      </c>
      <c r="B276" s="68" t="s">
        <v>466</v>
      </c>
      <c r="C276" s="30" t="s">
        <v>25</v>
      </c>
      <c r="D276" s="37" t="n">
        <v>26.9046553097606</v>
      </c>
      <c r="E276" s="32" t="n">
        <v>25.0684189220426</v>
      </c>
      <c r="F276" s="32" t="n">
        <f aca="false">E276-D276</f>
        <v>-1.836236387718</v>
      </c>
      <c r="G276" s="33" t="n">
        <f aca="false">F276/D276</f>
        <v>-0.0682497644581174</v>
      </c>
      <c r="H276" s="59" t="s">
        <v>26</v>
      </c>
      <c r="I276" s="5"/>
    </row>
    <row r="277" s="26" customFormat="true" ht="19.25" hidden="false" customHeight="false" outlineLevel="0" collapsed="false">
      <c r="A277" s="28" t="s">
        <v>467</v>
      </c>
      <c r="B277" s="43" t="s">
        <v>454</v>
      </c>
      <c r="C277" s="30" t="s">
        <v>25</v>
      </c>
      <c r="D277" s="37" t="n">
        <v>3.06678348932779</v>
      </c>
      <c r="E277" s="37" t="n">
        <v>5.56343495641787</v>
      </c>
      <c r="F277" s="32" t="n">
        <f aca="false">E277-D277</f>
        <v>2.49665146709008</v>
      </c>
      <c r="G277" s="66" t="n">
        <f aca="false">F277/D277</f>
        <v>0.81409446600266</v>
      </c>
      <c r="H277" s="67" t="s">
        <v>460</v>
      </c>
      <c r="I277" s="5"/>
    </row>
    <row r="278" s="26" customFormat="true" ht="15" hidden="false" customHeight="false" outlineLevel="0" collapsed="false">
      <c r="A278" s="28" t="s">
        <v>468</v>
      </c>
      <c r="B278" s="68" t="s">
        <v>469</v>
      </c>
      <c r="C278" s="30" t="s">
        <v>25</v>
      </c>
      <c r="D278" s="37"/>
      <c r="E278" s="44" t="s">
        <v>31</v>
      </c>
      <c r="F278" s="44" t="s">
        <v>31</v>
      </c>
      <c r="G278" s="60" t="s">
        <v>31</v>
      </c>
      <c r="H278" s="59" t="s">
        <v>26</v>
      </c>
      <c r="I278" s="5"/>
    </row>
    <row r="279" s="26" customFormat="true" ht="15" hidden="false" customHeight="false" outlineLevel="0" collapsed="false">
      <c r="A279" s="28" t="s">
        <v>470</v>
      </c>
      <c r="B279" s="43" t="s">
        <v>454</v>
      </c>
      <c r="C279" s="30" t="s">
        <v>25</v>
      </c>
      <c r="D279" s="37"/>
      <c r="E279" s="44" t="s">
        <v>31</v>
      </c>
      <c r="F279" s="44" t="s">
        <v>31</v>
      </c>
      <c r="G279" s="60" t="s">
        <v>31</v>
      </c>
      <c r="H279" s="59" t="s">
        <v>26</v>
      </c>
      <c r="I279" s="5"/>
    </row>
    <row r="280" s="26" customFormat="true" ht="15" hidden="false" customHeight="false" outlineLevel="0" collapsed="false">
      <c r="A280" s="28" t="s">
        <v>471</v>
      </c>
      <c r="B280" s="68" t="s">
        <v>472</v>
      </c>
      <c r="C280" s="30" t="s">
        <v>25</v>
      </c>
      <c r="D280" s="37" t="n">
        <v>0</v>
      </c>
      <c r="E280" s="44" t="n">
        <v>1.98997756</v>
      </c>
      <c r="F280" s="32" t="n">
        <f aca="false">E280-D280</f>
        <v>1.98997756</v>
      </c>
      <c r="G280" s="33" t="n">
        <v>0</v>
      </c>
      <c r="H280" s="59" t="s">
        <v>26</v>
      </c>
      <c r="I280" s="5"/>
    </row>
    <row r="281" s="26" customFormat="true" ht="15" hidden="false" customHeight="false" outlineLevel="0" collapsed="false">
      <c r="A281" s="28" t="s">
        <v>473</v>
      </c>
      <c r="B281" s="43" t="s">
        <v>454</v>
      </c>
      <c r="C281" s="30" t="s">
        <v>25</v>
      </c>
      <c r="D281" s="44" t="s">
        <v>31</v>
      </c>
      <c r="E281" s="44" t="s">
        <v>31</v>
      </c>
      <c r="F281" s="44" t="s">
        <v>31</v>
      </c>
      <c r="G281" s="60" t="s">
        <v>31</v>
      </c>
      <c r="H281" s="59" t="s">
        <v>26</v>
      </c>
      <c r="I281" s="5"/>
    </row>
    <row r="282" s="26" customFormat="true" ht="15" hidden="false" customHeight="true" outlineLevel="0" collapsed="false">
      <c r="A282" s="28" t="s">
        <v>474</v>
      </c>
      <c r="B282" s="68" t="s">
        <v>475</v>
      </c>
      <c r="C282" s="30" t="s">
        <v>25</v>
      </c>
      <c r="D282" s="37" t="n">
        <v>1.40176410851136</v>
      </c>
      <c r="E282" s="44" t="n">
        <v>5.29164967547311</v>
      </c>
      <c r="F282" s="32" t="n">
        <f aca="false">E282-D282</f>
        <v>3.88988556696175</v>
      </c>
      <c r="G282" s="66" t="n">
        <f aca="false">F282/D282</f>
        <v>2.77499298444209</v>
      </c>
      <c r="H282" s="67" t="s">
        <v>460</v>
      </c>
      <c r="I282" s="5"/>
    </row>
    <row r="283" s="26" customFormat="true" ht="15" hidden="false" customHeight="false" outlineLevel="0" collapsed="false">
      <c r="A283" s="28" t="s">
        <v>476</v>
      </c>
      <c r="B283" s="43" t="s">
        <v>454</v>
      </c>
      <c r="C283" s="30" t="s">
        <v>25</v>
      </c>
      <c r="D283" s="37" t="n">
        <v>0.159783018010098</v>
      </c>
      <c r="E283" s="44" t="n">
        <v>1.17437596974886</v>
      </c>
      <c r="F283" s="32" t="n">
        <f aca="false">E283-D283</f>
        <v>1.01459295173876</v>
      </c>
      <c r="G283" s="66" t="n">
        <f aca="false">F283/D283</f>
        <v>6.34981717315317</v>
      </c>
      <c r="H283" s="67"/>
      <c r="I283" s="5"/>
    </row>
    <row r="284" s="26" customFormat="true" ht="15" hidden="false" customHeight="false" outlineLevel="0" collapsed="false">
      <c r="A284" s="28" t="s">
        <v>477</v>
      </c>
      <c r="B284" s="68" t="s">
        <v>478</v>
      </c>
      <c r="C284" s="30" t="s">
        <v>25</v>
      </c>
      <c r="D284" s="44" t="s">
        <v>31</v>
      </c>
      <c r="E284" s="44" t="s">
        <v>31</v>
      </c>
      <c r="F284" s="44" t="s">
        <v>31</v>
      </c>
      <c r="G284" s="60" t="s">
        <v>31</v>
      </c>
      <c r="H284" s="59" t="s">
        <v>26</v>
      </c>
      <c r="I284" s="5"/>
    </row>
    <row r="285" s="26" customFormat="true" ht="15" hidden="false" customHeight="false" outlineLevel="0" collapsed="false">
      <c r="A285" s="28" t="s">
        <v>479</v>
      </c>
      <c r="B285" s="43" t="s">
        <v>454</v>
      </c>
      <c r="C285" s="30" t="s">
        <v>25</v>
      </c>
      <c r="D285" s="44" t="s">
        <v>31</v>
      </c>
      <c r="E285" s="44" t="s">
        <v>31</v>
      </c>
      <c r="F285" s="44" t="s">
        <v>31</v>
      </c>
      <c r="G285" s="60" t="s">
        <v>31</v>
      </c>
      <c r="H285" s="59" t="s">
        <v>26</v>
      </c>
      <c r="I285" s="5"/>
    </row>
    <row r="286" s="26" customFormat="true" ht="38.55" hidden="false" customHeight="false" outlineLevel="0" collapsed="false">
      <c r="A286" s="28" t="s">
        <v>480</v>
      </c>
      <c r="B286" s="29" t="s">
        <v>481</v>
      </c>
      <c r="C286" s="30" t="s">
        <v>25</v>
      </c>
      <c r="D286" s="44" t="s">
        <v>31</v>
      </c>
      <c r="E286" s="44" t="s">
        <v>31</v>
      </c>
      <c r="F286" s="44" t="s">
        <v>31</v>
      </c>
      <c r="G286" s="60" t="s">
        <v>31</v>
      </c>
      <c r="H286" s="59" t="s">
        <v>26</v>
      </c>
      <c r="I286" s="5"/>
    </row>
    <row r="287" s="26" customFormat="true" ht="15" hidden="false" customHeight="false" outlineLevel="0" collapsed="false">
      <c r="A287" s="28" t="s">
        <v>482</v>
      </c>
      <c r="B287" s="43" t="s">
        <v>454</v>
      </c>
      <c r="C287" s="30" t="s">
        <v>25</v>
      </c>
      <c r="D287" s="44" t="s">
        <v>31</v>
      </c>
      <c r="E287" s="44" t="s">
        <v>31</v>
      </c>
      <c r="F287" s="44" t="s">
        <v>31</v>
      </c>
      <c r="G287" s="60" t="s">
        <v>31</v>
      </c>
      <c r="H287" s="59" t="s">
        <v>26</v>
      </c>
      <c r="I287" s="5"/>
    </row>
    <row r="288" s="26" customFormat="true" ht="15" hidden="false" customHeight="false" outlineLevel="0" collapsed="false">
      <c r="A288" s="28" t="s">
        <v>483</v>
      </c>
      <c r="B288" s="43" t="s">
        <v>52</v>
      </c>
      <c r="C288" s="30" t="s">
        <v>25</v>
      </c>
      <c r="D288" s="44" t="s">
        <v>31</v>
      </c>
      <c r="E288" s="44" t="s">
        <v>31</v>
      </c>
      <c r="F288" s="44" t="s">
        <v>31</v>
      </c>
      <c r="G288" s="60" t="s">
        <v>31</v>
      </c>
      <c r="H288" s="59" t="s">
        <v>26</v>
      </c>
      <c r="I288" s="5"/>
    </row>
    <row r="289" s="26" customFormat="true" ht="15" hidden="false" customHeight="false" outlineLevel="0" collapsed="false">
      <c r="A289" s="28" t="s">
        <v>484</v>
      </c>
      <c r="B289" s="65" t="s">
        <v>454</v>
      </c>
      <c r="C289" s="30" t="s">
        <v>25</v>
      </c>
      <c r="D289" s="44" t="s">
        <v>31</v>
      </c>
      <c r="E289" s="44" t="s">
        <v>31</v>
      </c>
      <c r="F289" s="44" t="s">
        <v>31</v>
      </c>
      <c r="G289" s="60" t="s">
        <v>31</v>
      </c>
      <c r="H289" s="59" t="s">
        <v>26</v>
      </c>
      <c r="I289" s="5"/>
    </row>
    <row r="290" s="26" customFormat="true" ht="15" hidden="false" customHeight="false" outlineLevel="0" collapsed="false">
      <c r="A290" s="28" t="s">
        <v>485</v>
      </c>
      <c r="B290" s="43" t="s">
        <v>54</v>
      </c>
      <c r="C290" s="30" t="s">
        <v>25</v>
      </c>
      <c r="D290" s="44" t="s">
        <v>31</v>
      </c>
      <c r="E290" s="44" t="s">
        <v>31</v>
      </c>
      <c r="F290" s="44" t="s">
        <v>31</v>
      </c>
      <c r="G290" s="60" t="s">
        <v>31</v>
      </c>
      <c r="H290" s="59" t="s">
        <v>26</v>
      </c>
      <c r="I290" s="5"/>
    </row>
    <row r="291" s="26" customFormat="true" ht="15" hidden="false" customHeight="false" outlineLevel="0" collapsed="false">
      <c r="A291" s="28" t="s">
        <v>486</v>
      </c>
      <c r="B291" s="65" t="s">
        <v>454</v>
      </c>
      <c r="C291" s="30" t="s">
        <v>25</v>
      </c>
      <c r="D291" s="44" t="s">
        <v>31</v>
      </c>
      <c r="E291" s="44" t="s">
        <v>31</v>
      </c>
      <c r="F291" s="44" t="s">
        <v>31</v>
      </c>
      <c r="G291" s="60" t="s">
        <v>31</v>
      </c>
      <c r="H291" s="59" t="s">
        <v>26</v>
      </c>
      <c r="I291" s="5"/>
    </row>
    <row r="292" s="26" customFormat="true" ht="20.95" hidden="false" customHeight="false" outlineLevel="0" collapsed="false">
      <c r="A292" s="28" t="s">
        <v>487</v>
      </c>
      <c r="B292" s="29" t="s">
        <v>488</v>
      </c>
      <c r="C292" s="30" t="s">
        <v>25</v>
      </c>
      <c r="D292" s="37" t="n">
        <v>478.392472601858</v>
      </c>
      <c r="E292" s="37" t="n">
        <f aca="false">E265-E266-E274-E276-E280-E282</f>
        <v>1396.22411511</v>
      </c>
      <c r="F292" s="32" t="n">
        <f aca="false">E292-D292</f>
        <v>917.831642508143</v>
      </c>
      <c r="G292" s="33" t="n">
        <f aca="false">F292/D292</f>
        <v>1.91857459110149</v>
      </c>
      <c r="H292" s="59" t="s">
        <v>450</v>
      </c>
      <c r="I292" s="5"/>
    </row>
    <row r="293" s="26" customFormat="true" ht="20.95" hidden="false" customHeight="false" outlineLevel="0" collapsed="false">
      <c r="A293" s="28" t="s">
        <v>489</v>
      </c>
      <c r="B293" s="43" t="s">
        <v>454</v>
      </c>
      <c r="C293" s="30" t="s">
        <v>25</v>
      </c>
      <c r="D293" s="37" t="n">
        <v>0.762</v>
      </c>
      <c r="E293" s="44" t="n">
        <v>919.2405729</v>
      </c>
      <c r="F293" s="32" t="n">
        <f aca="false">E293-D293</f>
        <v>918.4785729</v>
      </c>
      <c r="G293" s="33" t="n">
        <f aca="false">F293/D293</f>
        <v>1205.35245787402</v>
      </c>
      <c r="H293" s="59" t="s">
        <v>450</v>
      </c>
      <c r="I293" s="5"/>
    </row>
    <row r="294" s="26" customFormat="true" ht="20.95" hidden="false" customHeight="false" outlineLevel="0" collapsed="false">
      <c r="A294" s="28" t="s">
        <v>490</v>
      </c>
      <c r="B294" s="38" t="s">
        <v>491</v>
      </c>
      <c r="C294" s="30" t="s">
        <v>25</v>
      </c>
      <c r="D294" s="37" t="n">
        <v>929.742291</v>
      </c>
      <c r="E294" s="37" t="n">
        <f aca="false">1104.098+1558.122</f>
        <v>2662.22</v>
      </c>
      <c r="F294" s="32" t="n">
        <f aca="false">E294-D294</f>
        <v>1732.477709</v>
      </c>
      <c r="G294" s="33" t="n">
        <f aca="false">F294/D294</f>
        <v>1.86339561593633</v>
      </c>
      <c r="H294" s="59" t="s">
        <v>492</v>
      </c>
      <c r="I294" s="5"/>
    </row>
    <row r="295" s="26" customFormat="true" ht="30.7" hidden="false" customHeight="false" outlineLevel="0" collapsed="false">
      <c r="A295" s="28" t="s">
        <v>493</v>
      </c>
      <c r="B295" s="38" t="s">
        <v>494</v>
      </c>
      <c r="C295" s="30" t="s">
        <v>25</v>
      </c>
      <c r="D295" s="37" t="n">
        <v>563.590636496184</v>
      </c>
      <c r="E295" s="37" t="n">
        <v>1109.4193442</v>
      </c>
      <c r="F295" s="32" t="n">
        <f aca="false">E295-D295</f>
        <v>545.828707703816</v>
      </c>
      <c r="G295" s="33" t="n">
        <f aca="false">F295/D295</f>
        <v>0.968484343702385</v>
      </c>
      <c r="H295" s="59" t="s">
        <v>495</v>
      </c>
      <c r="I295" s="5"/>
    </row>
    <row r="296" s="26" customFormat="true" ht="20.95" hidden="false" customHeight="false" outlineLevel="0" collapsed="false">
      <c r="A296" s="28" t="s">
        <v>496</v>
      </c>
      <c r="B296" s="53" t="s">
        <v>454</v>
      </c>
      <c r="C296" s="30" t="s">
        <v>25</v>
      </c>
      <c r="D296" s="37" t="s">
        <v>31</v>
      </c>
      <c r="E296" s="44" t="n">
        <v>541.74391201</v>
      </c>
      <c r="F296" s="44" t="s">
        <v>31</v>
      </c>
      <c r="G296" s="60" t="s">
        <v>31</v>
      </c>
      <c r="H296" s="59" t="s">
        <v>497</v>
      </c>
      <c r="I296" s="5"/>
    </row>
    <row r="297" s="26" customFormat="true" ht="15" hidden="false" customHeight="false" outlineLevel="0" collapsed="false">
      <c r="A297" s="28" t="s">
        <v>498</v>
      </c>
      <c r="B297" s="38" t="s">
        <v>499</v>
      </c>
      <c r="C297" s="30" t="s">
        <v>25</v>
      </c>
      <c r="D297" s="37" t="n">
        <v>0</v>
      </c>
      <c r="E297" s="44" t="n">
        <f aca="false">E300</f>
        <v>0.19844352</v>
      </c>
      <c r="F297" s="32" t="n">
        <f aca="false">E297-D297</f>
        <v>0.19844352</v>
      </c>
      <c r="G297" s="33" t="n">
        <v>0</v>
      </c>
      <c r="H297" s="59" t="s">
        <v>26</v>
      </c>
      <c r="I297" s="5"/>
    </row>
    <row r="298" s="26" customFormat="true" ht="15" hidden="false" customHeight="false" outlineLevel="0" collapsed="false">
      <c r="A298" s="28" t="s">
        <v>500</v>
      </c>
      <c r="B298" s="53" t="s">
        <v>320</v>
      </c>
      <c r="C298" s="30" t="s">
        <v>25</v>
      </c>
      <c r="D298" s="37" t="s">
        <v>31</v>
      </c>
      <c r="E298" s="44" t="s">
        <v>31</v>
      </c>
      <c r="F298" s="44" t="s">
        <v>31</v>
      </c>
      <c r="G298" s="60" t="s">
        <v>31</v>
      </c>
      <c r="H298" s="59" t="s">
        <v>26</v>
      </c>
      <c r="I298" s="5"/>
    </row>
    <row r="299" s="26" customFormat="true" ht="15" hidden="false" customHeight="false" outlineLevel="0" collapsed="false">
      <c r="A299" s="28" t="s">
        <v>501</v>
      </c>
      <c r="B299" s="65" t="s">
        <v>454</v>
      </c>
      <c r="C299" s="30" t="s">
        <v>25</v>
      </c>
      <c r="D299" s="37" t="s">
        <v>31</v>
      </c>
      <c r="E299" s="44" t="s">
        <v>31</v>
      </c>
      <c r="F299" s="44" t="s">
        <v>31</v>
      </c>
      <c r="G299" s="60" t="s">
        <v>31</v>
      </c>
      <c r="H299" s="59" t="s">
        <v>26</v>
      </c>
      <c r="I299" s="5"/>
    </row>
    <row r="300" s="26" customFormat="true" ht="15" hidden="false" customHeight="false" outlineLevel="0" collapsed="false">
      <c r="A300" s="28" t="s">
        <v>502</v>
      </c>
      <c r="B300" s="53" t="s">
        <v>503</v>
      </c>
      <c r="C300" s="30" t="s">
        <v>25</v>
      </c>
      <c r="D300" s="37" t="n">
        <v>0</v>
      </c>
      <c r="E300" s="44" t="n">
        <v>0.19844352</v>
      </c>
      <c r="F300" s="32" t="n">
        <f aca="false">E300-D300</f>
        <v>0.19844352</v>
      </c>
      <c r="G300" s="33" t="n">
        <v>0</v>
      </c>
      <c r="H300" s="59" t="s">
        <v>26</v>
      </c>
      <c r="I300" s="5"/>
    </row>
    <row r="301" s="26" customFormat="true" ht="15" hidden="false" customHeight="false" outlineLevel="0" collapsed="false">
      <c r="A301" s="28" t="s">
        <v>504</v>
      </c>
      <c r="B301" s="65" t="s">
        <v>454</v>
      </c>
      <c r="C301" s="30" t="s">
        <v>25</v>
      </c>
      <c r="D301" s="37" t="s">
        <v>31</v>
      </c>
      <c r="E301" s="44" t="s">
        <v>31</v>
      </c>
      <c r="F301" s="44" t="s">
        <v>31</v>
      </c>
      <c r="G301" s="60" t="s">
        <v>31</v>
      </c>
      <c r="H301" s="59" t="s">
        <v>26</v>
      </c>
      <c r="I301" s="5"/>
    </row>
    <row r="302" s="26" customFormat="true" ht="26.95" hidden="false" customHeight="false" outlineLevel="0" collapsed="false">
      <c r="A302" s="28" t="s">
        <v>505</v>
      </c>
      <c r="B302" s="38" t="s">
        <v>506</v>
      </c>
      <c r="C302" s="30" t="s">
        <v>25</v>
      </c>
      <c r="D302" s="37" t="s">
        <v>31</v>
      </c>
      <c r="E302" s="44" t="s">
        <v>31</v>
      </c>
      <c r="F302" s="44" t="s">
        <v>31</v>
      </c>
      <c r="G302" s="60" t="s">
        <v>31</v>
      </c>
      <c r="H302" s="59" t="s">
        <v>26</v>
      </c>
      <c r="I302" s="5"/>
    </row>
    <row r="303" s="26" customFormat="true" ht="15" hidden="false" customHeight="false" outlineLevel="0" collapsed="false">
      <c r="A303" s="28" t="s">
        <v>507</v>
      </c>
      <c r="B303" s="53" t="s">
        <v>454</v>
      </c>
      <c r="C303" s="30" t="s">
        <v>25</v>
      </c>
      <c r="D303" s="37" t="s">
        <v>31</v>
      </c>
      <c r="E303" s="44" t="s">
        <v>31</v>
      </c>
      <c r="F303" s="44" t="s">
        <v>31</v>
      </c>
      <c r="G303" s="60" t="s">
        <v>31</v>
      </c>
      <c r="H303" s="59" t="s">
        <v>26</v>
      </c>
      <c r="I303" s="5"/>
    </row>
    <row r="304" s="26" customFormat="true" ht="15" hidden="false" customHeight="false" outlineLevel="0" collapsed="false">
      <c r="A304" s="28" t="s">
        <v>508</v>
      </c>
      <c r="B304" s="38" t="s">
        <v>509</v>
      </c>
      <c r="C304" s="30" t="s">
        <v>25</v>
      </c>
      <c r="D304" s="37" t="s">
        <v>31</v>
      </c>
      <c r="E304" s="44" t="s">
        <v>31</v>
      </c>
      <c r="F304" s="44" t="s">
        <v>31</v>
      </c>
      <c r="G304" s="60" t="s">
        <v>31</v>
      </c>
      <c r="H304" s="59" t="s">
        <v>26</v>
      </c>
      <c r="I304" s="5"/>
    </row>
    <row r="305" s="26" customFormat="true" ht="15" hidden="false" customHeight="false" outlineLevel="0" collapsed="false">
      <c r="A305" s="28" t="s">
        <v>510</v>
      </c>
      <c r="B305" s="53" t="s">
        <v>454</v>
      </c>
      <c r="C305" s="30" t="s">
        <v>25</v>
      </c>
      <c r="D305" s="37" t="s">
        <v>31</v>
      </c>
      <c r="E305" s="44" t="s">
        <v>31</v>
      </c>
      <c r="F305" s="44" t="s">
        <v>31</v>
      </c>
      <c r="G305" s="60" t="s">
        <v>31</v>
      </c>
      <c r="H305" s="59" t="s">
        <v>26</v>
      </c>
      <c r="I305" s="5"/>
    </row>
    <row r="306" s="26" customFormat="true" ht="15" hidden="false" customHeight="false" outlineLevel="0" collapsed="false">
      <c r="A306" s="28" t="s">
        <v>511</v>
      </c>
      <c r="B306" s="38" t="s">
        <v>512</v>
      </c>
      <c r="C306" s="30" t="s">
        <v>25</v>
      </c>
      <c r="D306" s="37" t="n">
        <v>60.830692519997</v>
      </c>
      <c r="E306" s="44" t="n">
        <v>71.02462027</v>
      </c>
      <c r="F306" s="32" t="n">
        <f aca="false">E306-D306</f>
        <v>10.193927750003</v>
      </c>
      <c r="G306" s="33" t="n">
        <f aca="false">F306/D306</f>
        <v>0.167578689765071</v>
      </c>
      <c r="H306" s="59" t="s">
        <v>26</v>
      </c>
      <c r="I306" s="5"/>
    </row>
    <row r="307" s="26" customFormat="true" ht="15" hidden="false" customHeight="false" outlineLevel="0" collapsed="false">
      <c r="A307" s="28" t="s">
        <v>513</v>
      </c>
      <c r="B307" s="53" t="s">
        <v>454</v>
      </c>
      <c r="C307" s="30" t="s">
        <v>25</v>
      </c>
      <c r="D307" s="44" t="s">
        <v>31</v>
      </c>
      <c r="E307" s="44" t="s">
        <v>31</v>
      </c>
      <c r="F307" s="44" t="s">
        <v>31</v>
      </c>
      <c r="G307" s="60" t="s">
        <v>31</v>
      </c>
      <c r="H307" s="59" t="s">
        <v>26</v>
      </c>
      <c r="I307" s="5"/>
    </row>
    <row r="308" s="26" customFormat="true" ht="15" hidden="false" customHeight="false" outlineLevel="0" collapsed="false">
      <c r="A308" s="28" t="s">
        <v>514</v>
      </c>
      <c r="B308" s="38" t="s">
        <v>515</v>
      </c>
      <c r="C308" s="30" t="s">
        <v>25</v>
      </c>
      <c r="D308" s="37" t="n">
        <v>52.9746064958265</v>
      </c>
      <c r="E308" s="44" t="n">
        <v>50.33345</v>
      </c>
      <c r="F308" s="32" t="n">
        <f aca="false">E308-D308</f>
        <v>-2.6411564958265</v>
      </c>
      <c r="G308" s="33" t="n">
        <f aca="false">F308/D308</f>
        <v>-0.0498570290660786</v>
      </c>
      <c r="H308" s="59" t="s">
        <v>26</v>
      </c>
      <c r="I308" s="5"/>
    </row>
    <row r="309" s="26" customFormat="true" ht="15" hidden="false" customHeight="false" outlineLevel="0" collapsed="false">
      <c r="A309" s="28" t="s">
        <v>516</v>
      </c>
      <c r="B309" s="53" t="s">
        <v>454</v>
      </c>
      <c r="C309" s="30" t="s">
        <v>25</v>
      </c>
      <c r="D309" s="44" t="s">
        <v>31</v>
      </c>
      <c r="E309" s="44" t="s">
        <v>31</v>
      </c>
      <c r="F309" s="44" t="s">
        <v>31</v>
      </c>
      <c r="G309" s="60" t="s">
        <v>31</v>
      </c>
      <c r="H309" s="59" t="s">
        <v>26</v>
      </c>
      <c r="I309" s="5"/>
    </row>
    <row r="310" s="26" customFormat="true" ht="15" hidden="false" customHeight="false" outlineLevel="0" collapsed="false">
      <c r="A310" s="28" t="s">
        <v>517</v>
      </c>
      <c r="B310" s="38" t="s">
        <v>518</v>
      </c>
      <c r="C310" s="30" t="s">
        <v>25</v>
      </c>
      <c r="D310" s="37" t="n">
        <v>0</v>
      </c>
      <c r="E310" s="44" t="n">
        <v>41.62175207</v>
      </c>
      <c r="F310" s="32" t="n">
        <f aca="false">E310-D310</f>
        <v>41.62175207</v>
      </c>
      <c r="G310" s="33" t="n">
        <v>0</v>
      </c>
      <c r="H310" s="59" t="s">
        <v>26</v>
      </c>
      <c r="I310" s="5"/>
    </row>
    <row r="311" s="26" customFormat="true" ht="15" hidden="false" customHeight="false" outlineLevel="0" collapsed="false">
      <c r="A311" s="28" t="s">
        <v>519</v>
      </c>
      <c r="B311" s="53" t="s">
        <v>454</v>
      </c>
      <c r="C311" s="30" t="s">
        <v>25</v>
      </c>
      <c r="D311" s="37"/>
      <c r="E311" s="44" t="s">
        <v>31</v>
      </c>
      <c r="F311" s="44" t="s">
        <v>31</v>
      </c>
      <c r="G311" s="60" t="s">
        <v>31</v>
      </c>
      <c r="H311" s="59" t="s">
        <v>26</v>
      </c>
      <c r="I311" s="5"/>
    </row>
    <row r="312" s="26" customFormat="true" ht="26.95" hidden="false" customHeight="false" outlineLevel="0" collapsed="false">
      <c r="A312" s="28" t="s">
        <v>520</v>
      </c>
      <c r="B312" s="38" t="s">
        <v>521</v>
      </c>
      <c r="C312" s="30" t="s">
        <v>25</v>
      </c>
      <c r="D312" s="37" t="n">
        <v>58.3651499164002</v>
      </c>
      <c r="E312" s="37" t="n">
        <v>71.32603133</v>
      </c>
      <c r="F312" s="32" t="n">
        <f aca="false">E312-D312</f>
        <v>12.9608814135998</v>
      </c>
      <c r="G312" s="33" t="n">
        <f aca="false">F312/D312</f>
        <v>0.222065418013394</v>
      </c>
      <c r="H312" s="59" t="s">
        <v>26</v>
      </c>
      <c r="I312" s="5"/>
    </row>
    <row r="313" s="26" customFormat="true" ht="15" hidden="false" customHeight="false" outlineLevel="0" collapsed="false">
      <c r="A313" s="28" t="s">
        <v>522</v>
      </c>
      <c r="B313" s="53" t="s">
        <v>454</v>
      </c>
      <c r="C313" s="30" t="s">
        <v>25</v>
      </c>
      <c r="D313" s="44" t="s">
        <v>31</v>
      </c>
      <c r="E313" s="44" t="s">
        <v>31</v>
      </c>
      <c r="F313" s="44" t="s">
        <v>31</v>
      </c>
      <c r="G313" s="60" t="s">
        <v>31</v>
      </c>
      <c r="H313" s="59" t="s">
        <v>26</v>
      </c>
      <c r="I313" s="5"/>
    </row>
    <row r="314" s="26" customFormat="true" ht="15" hidden="false" customHeight="false" outlineLevel="0" collapsed="false">
      <c r="A314" s="28" t="s">
        <v>523</v>
      </c>
      <c r="B314" s="53" t="s">
        <v>524</v>
      </c>
      <c r="C314" s="30" t="s">
        <v>25</v>
      </c>
      <c r="D314" s="37" t="n">
        <v>193.831405571592</v>
      </c>
      <c r="E314" s="69" t="n">
        <f aca="false">E294-E295-E297-E306-E308-E310-E312-E316</f>
        <v>1318.28729515</v>
      </c>
      <c r="F314" s="32" t="n">
        <f aca="false">E314-D314</f>
        <v>1124.45588957841</v>
      </c>
      <c r="G314" s="33" t="n">
        <f aca="false">F314/D314</f>
        <v>5.8012058792149</v>
      </c>
      <c r="H314" s="59" t="s">
        <v>525</v>
      </c>
      <c r="I314" s="5"/>
    </row>
    <row r="315" s="26" customFormat="true" ht="15" hidden="false" customHeight="false" outlineLevel="0" collapsed="false">
      <c r="A315" s="28" t="s">
        <v>526</v>
      </c>
      <c r="B315" s="53" t="s">
        <v>454</v>
      </c>
      <c r="C315" s="30" t="s">
        <v>25</v>
      </c>
      <c r="D315" s="37" t="n">
        <v>0</v>
      </c>
      <c r="E315" s="44" t="n">
        <v>0</v>
      </c>
      <c r="F315" s="32" t="n">
        <f aca="false">E315-D315</f>
        <v>0</v>
      </c>
      <c r="G315" s="33" t="n">
        <v>0</v>
      </c>
      <c r="H315" s="59" t="s">
        <v>26</v>
      </c>
      <c r="I315" s="5"/>
    </row>
    <row r="316" s="26" customFormat="true" ht="15" hidden="false" customHeight="false" outlineLevel="0" collapsed="false">
      <c r="A316" s="28" t="s">
        <v>527</v>
      </c>
      <c r="B316" s="38" t="s">
        <v>528</v>
      </c>
      <c r="C316" s="30" t="s">
        <v>25</v>
      </c>
      <c r="D316" s="37" t="n">
        <v>0.1498</v>
      </c>
      <c r="E316" s="44" t="n">
        <f aca="false">9063.46/1000000</f>
        <v>0.00906346</v>
      </c>
      <c r="F316" s="32" t="n">
        <f aca="false">E316-D316</f>
        <v>-0.14073654</v>
      </c>
      <c r="G316" s="33" t="n">
        <f aca="false">F316/D316</f>
        <v>-0.939496261682243</v>
      </c>
      <c r="H316" s="59" t="s">
        <v>26</v>
      </c>
      <c r="I316" s="5"/>
    </row>
    <row r="317" s="26" customFormat="true" ht="39.7" hidden="false" customHeight="false" outlineLevel="0" collapsed="false">
      <c r="A317" s="28" t="s">
        <v>529</v>
      </c>
      <c r="B317" s="38" t="s">
        <v>530</v>
      </c>
      <c r="C317" s="30" t="s">
        <v>531</v>
      </c>
      <c r="D317" s="70" t="n">
        <v>0.979428222617419</v>
      </c>
      <c r="E317" s="70" t="n">
        <v>0.970428222617419</v>
      </c>
      <c r="F317" s="32" t="n">
        <f aca="false">E317-D317</f>
        <v>-0.00900000000000001</v>
      </c>
      <c r="G317" s="33" t="n">
        <f aca="false">F317/D317</f>
        <v>-0.00918903477780991</v>
      </c>
      <c r="H317" s="59" t="s">
        <v>26</v>
      </c>
      <c r="I317" s="5"/>
    </row>
    <row r="318" s="26" customFormat="true" ht="15" hidden="false" customHeight="false" outlineLevel="0" collapsed="false">
      <c r="A318" s="28" t="s">
        <v>532</v>
      </c>
      <c r="B318" s="38" t="s">
        <v>533</v>
      </c>
      <c r="C318" s="30" t="s">
        <v>531</v>
      </c>
      <c r="D318" s="70"/>
      <c r="E318" s="44" t="s">
        <v>31</v>
      </c>
      <c r="F318" s="44" t="s">
        <v>31</v>
      </c>
      <c r="G318" s="60" t="s">
        <v>31</v>
      </c>
      <c r="H318" s="59" t="s">
        <v>26</v>
      </c>
      <c r="I318" s="5"/>
    </row>
    <row r="319" customFormat="false" ht="26.95" hidden="false" customHeight="false" outlineLevel="0" collapsed="false">
      <c r="A319" s="28" t="s">
        <v>534</v>
      </c>
      <c r="B319" s="38" t="s">
        <v>535</v>
      </c>
      <c r="C319" s="30" t="s">
        <v>531</v>
      </c>
      <c r="D319" s="70"/>
      <c r="E319" s="44" t="s">
        <v>31</v>
      </c>
      <c r="F319" s="44" t="s">
        <v>31</v>
      </c>
      <c r="G319" s="60" t="s">
        <v>31</v>
      </c>
      <c r="H319" s="59" t="s">
        <v>26</v>
      </c>
    </row>
    <row r="320" customFormat="false" ht="26.95" hidden="false" customHeight="false" outlineLevel="0" collapsed="false">
      <c r="A320" s="28" t="s">
        <v>536</v>
      </c>
      <c r="B320" s="38" t="s">
        <v>537</v>
      </c>
      <c r="C320" s="30" t="s">
        <v>531</v>
      </c>
      <c r="D320" s="70"/>
      <c r="E320" s="44" t="s">
        <v>31</v>
      </c>
      <c r="F320" s="44" t="s">
        <v>31</v>
      </c>
      <c r="G320" s="60" t="s">
        <v>31</v>
      </c>
      <c r="H320" s="59" t="s">
        <v>26</v>
      </c>
    </row>
    <row r="321" customFormat="false" ht="26.95" hidden="false" customHeight="false" outlineLevel="0" collapsed="false">
      <c r="A321" s="28" t="s">
        <v>538</v>
      </c>
      <c r="B321" s="38" t="s">
        <v>539</v>
      </c>
      <c r="C321" s="30" t="s">
        <v>531</v>
      </c>
      <c r="D321" s="70" t="n">
        <v>0.975230201604722</v>
      </c>
      <c r="E321" s="71" t="n">
        <v>0.966382295244719</v>
      </c>
      <c r="F321" s="32" t="n">
        <f aca="false">E321-D321</f>
        <v>-0.00884790636000321</v>
      </c>
      <c r="G321" s="33" t="n">
        <f aca="false">F321/D321</f>
        <v>-0.00907263366684518</v>
      </c>
      <c r="H321" s="59" t="s">
        <v>26</v>
      </c>
    </row>
    <row r="322" customFormat="false" ht="15" hidden="false" customHeight="false" outlineLevel="0" collapsed="false">
      <c r="A322" s="28" t="s">
        <v>540</v>
      </c>
      <c r="B322" s="36" t="s">
        <v>541</v>
      </c>
      <c r="C322" s="30" t="s">
        <v>531</v>
      </c>
      <c r="D322" s="70" t="n">
        <v>0.97571709909739</v>
      </c>
      <c r="E322" s="70" t="n">
        <v>0.928</v>
      </c>
      <c r="F322" s="32" t="n">
        <f aca="false">E322-D322</f>
        <v>-0.0477170990973901</v>
      </c>
      <c r="G322" s="33" t="n">
        <f aca="false">F322/D322</f>
        <v>-0.0489046457641584</v>
      </c>
      <c r="H322" s="59" t="s">
        <v>26</v>
      </c>
    </row>
    <row r="323" customFormat="false" ht="15" hidden="false" customHeight="false" outlineLevel="0" collapsed="false">
      <c r="A323" s="28" t="s">
        <v>542</v>
      </c>
      <c r="B323" s="36" t="s">
        <v>543</v>
      </c>
      <c r="C323" s="30" t="s">
        <v>531</v>
      </c>
      <c r="D323" s="70" t="n">
        <v>0.975230201604722</v>
      </c>
      <c r="E323" s="71" t="n">
        <v>0.966382295244719</v>
      </c>
      <c r="F323" s="32" t="n">
        <f aca="false">E323-D323</f>
        <v>-0.00884790636000321</v>
      </c>
      <c r="G323" s="33" t="n">
        <f aca="false">F323/D323</f>
        <v>-0.00907263366684518</v>
      </c>
      <c r="H323" s="59" t="s">
        <v>26</v>
      </c>
    </row>
    <row r="324" customFormat="false" ht="15" hidden="false" customHeight="false" outlineLevel="0" collapsed="false">
      <c r="A324" s="28" t="s">
        <v>544</v>
      </c>
      <c r="B324" s="36" t="s">
        <v>545</v>
      </c>
      <c r="C324" s="30" t="s">
        <v>531</v>
      </c>
      <c r="D324" s="44" t="s">
        <v>31</v>
      </c>
      <c r="E324" s="44" t="s">
        <v>31</v>
      </c>
      <c r="F324" s="44" t="s">
        <v>31</v>
      </c>
      <c r="G324" s="60" t="s">
        <v>31</v>
      </c>
      <c r="H324" s="59" t="s">
        <v>26</v>
      </c>
    </row>
    <row r="325" customFormat="false" ht="15" hidden="false" customHeight="false" outlineLevel="0" collapsed="false">
      <c r="A325" s="28" t="s">
        <v>546</v>
      </c>
      <c r="B325" s="36" t="s">
        <v>547</v>
      </c>
      <c r="C325" s="30" t="s">
        <v>531</v>
      </c>
      <c r="D325" s="70" t="n">
        <v>0.975230201604722</v>
      </c>
      <c r="E325" s="71" t="n">
        <v>0.966382295244719</v>
      </c>
      <c r="F325" s="32" t="n">
        <f aca="false">E325-D325</f>
        <v>-0.00884790636000321</v>
      </c>
      <c r="G325" s="33" t="n">
        <f aca="false">F325/D325</f>
        <v>-0.00907263366684518</v>
      </c>
      <c r="H325" s="59" t="s">
        <v>26</v>
      </c>
    </row>
    <row r="326" customFormat="false" ht="15" hidden="false" customHeight="false" outlineLevel="0" collapsed="false">
      <c r="A326" s="28" t="s">
        <v>548</v>
      </c>
      <c r="B326" s="36" t="s">
        <v>549</v>
      </c>
      <c r="C326" s="30" t="s">
        <v>531</v>
      </c>
      <c r="D326" s="70"/>
      <c r="E326" s="44" t="s">
        <v>31</v>
      </c>
      <c r="F326" s="44" t="s">
        <v>31</v>
      </c>
      <c r="G326" s="60" t="s">
        <v>31</v>
      </c>
      <c r="H326" s="59" t="s">
        <v>26</v>
      </c>
    </row>
    <row r="327" customFormat="false" ht="26.95" hidden="false" customHeight="false" outlineLevel="0" collapsed="false">
      <c r="A327" s="28" t="s">
        <v>550</v>
      </c>
      <c r="B327" s="38" t="s">
        <v>551</v>
      </c>
      <c r="C327" s="30" t="s">
        <v>531</v>
      </c>
      <c r="D327" s="70"/>
      <c r="E327" s="44" t="s">
        <v>31</v>
      </c>
      <c r="F327" s="44" t="s">
        <v>31</v>
      </c>
      <c r="G327" s="60" t="s">
        <v>31</v>
      </c>
      <c r="H327" s="59" t="s">
        <v>26</v>
      </c>
    </row>
    <row r="328" customFormat="false" ht="15" hidden="false" customHeight="false" outlineLevel="0" collapsed="false">
      <c r="A328" s="28" t="s">
        <v>552</v>
      </c>
      <c r="B328" s="72" t="s">
        <v>52</v>
      </c>
      <c r="C328" s="30" t="s">
        <v>531</v>
      </c>
      <c r="D328" s="70"/>
      <c r="E328" s="44" t="s">
        <v>31</v>
      </c>
      <c r="F328" s="44" t="s">
        <v>31</v>
      </c>
      <c r="G328" s="60" t="s">
        <v>31</v>
      </c>
      <c r="H328" s="59" t="s">
        <v>26</v>
      </c>
    </row>
    <row r="329" customFormat="false" ht="15" hidden="false" customHeight="false" outlineLevel="0" collapsed="false">
      <c r="A329" s="28" t="s">
        <v>553</v>
      </c>
      <c r="B329" s="72" t="s">
        <v>54</v>
      </c>
      <c r="C329" s="30" t="s">
        <v>531</v>
      </c>
      <c r="D329" s="70"/>
      <c r="E329" s="44" t="s">
        <v>31</v>
      </c>
      <c r="F329" s="44" t="s">
        <v>31</v>
      </c>
      <c r="G329" s="60" t="s">
        <v>31</v>
      </c>
      <c r="H329" s="59" t="s">
        <v>26</v>
      </c>
    </row>
    <row r="330" customFormat="false" ht="17.35" hidden="false" customHeight="false" outlineLevel="0" collapsed="false">
      <c r="A330" s="27" t="s">
        <v>554</v>
      </c>
      <c r="B330" s="27"/>
      <c r="C330" s="27"/>
      <c r="D330" s="27"/>
      <c r="E330" s="27"/>
      <c r="F330" s="27"/>
      <c r="G330" s="27"/>
      <c r="H330" s="27"/>
    </row>
    <row r="331" customFormat="false" ht="26.95" hidden="false" customHeight="false" outlineLevel="0" collapsed="false">
      <c r="A331" s="28" t="s">
        <v>555</v>
      </c>
      <c r="B331" s="29" t="s">
        <v>556</v>
      </c>
      <c r="C331" s="30" t="s">
        <v>31</v>
      </c>
      <c r="D331" s="73" t="s">
        <v>557</v>
      </c>
      <c r="E331" s="74" t="s">
        <v>557</v>
      </c>
      <c r="F331" s="75" t="s">
        <v>31</v>
      </c>
      <c r="G331" s="75" t="s">
        <v>31</v>
      </c>
      <c r="H331" s="76" t="s">
        <v>557</v>
      </c>
    </row>
    <row r="332" customFormat="false" ht="15" hidden="false" customHeight="false" outlineLevel="0" collapsed="false">
      <c r="A332" s="28" t="s">
        <v>558</v>
      </c>
      <c r="B332" s="38" t="s">
        <v>559</v>
      </c>
      <c r="C332" s="30" t="s">
        <v>560</v>
      </c>
      <c r="D332" s="37" t="n">
        <v>76.536</v>
      </c>
      <c r="E332" s="39" t="n">
        <v>79.873</v>
      </c>
      <c r="F332" s="32" t="n">
        <f aca="false">E332-D332</f>
        <v>3.337</v>
      </c>
      <c r="G332" s="33" t="n">
        <f aca="false">F332/D332</f>
        <v>0.0436003971987039</v>
      </c>
      <c r="H332" s="59" t="s">
        <v>26</v>
      </c>
    </row>
    <row r="333" customFormat="false" ht="15" hidden="false" customHeight="false" outlineLevel="0" collapsed="false">
      <c r="A333" s="28" t="s">
        <v>561</v>
      </c>
      <c r="B333" s="38" t="s">
        <v>562</v>
      </c>
      <c r="C333" s="30" t="s">
        <v>563</v>
      </c>
      <c r="D333" s="37" t="n">
        <v>48.404</v>
      </c>
      <c r="E333" s="39" t="n">
        <v>48.404</v>
      </c>
      <c r="F333" s="32" t="n">
        <f aca="false">E333-D333</f>
        <v>0</v>
      </c>
      <c r="G333" s="33" t="n">
        <f aca="false">F333/D333</f>
        <v>0</v>
      </c>
      <c r="H333" s="59" t="s">
        <v>26</v>
      </c>
    </row>
    <row r="334" customFormat="false" ht="15" hidden="false" customHeight="false" outlineLevel="0" collapsed="false">
      <c r="A334" s="28" t="s">
        <v>564</v>
      </c>
      <c r="B334" s="38" t="s">
        <v>565</v>
      </c>
      <c r="C334" s="30" t="s">
        <v>560</v>
      </c>
      <c r="D334" s="37" t="n">
        <v>74.197601092896</v>
      </c>
      <c r="E334" s="39" t="n">
        <v>76.776286885246</v>
      </c>
      <c r="F334" s="32" t="n">
        <f aca="false">E334-D334</f>
        <v>2.57868579235</v>
      </c>
      <c r="G334" s="33" t="n">
        <f aca="false">F334/D334</f>
        <v>0.0347543014109239</v>
      </c>
      <c r="H334" s="59" t="s">
        <v>26</v>
      </c>
    </row>
    <row r="335" customFormat="false" ht="15" hidden="false" customHeight="false" outlineLevel="0" collapsed="false">
      <c r="A335" s="28" t="s">
        <v>566</v>
      </c>
      <c r="B335" s="38" t="s">
        <v>567</v>
      </c>
      <c r="C335" s="30" t="s">
        <v>563</v>
      </c>
      <c r="D335" s="37" t="n">
        <v>0</v>
      </c>
      <c r="E335" s="37" t="n">
        <v>0</v>
      </c>
      <c r="F335" s="32" t="n">
        <f aca="false">E335-D335</f>
        <v>0</v>
      </c>
      <c r="G335" s="33" t="n">
        <v>0</v>
      </c>
      <c r="H335" s="59" t="s">
        <v>26</v>
      </c>
    </row>
    <row r="336" customFormat="false" ht="15" hidden="false" customHeight="false" outlineLevel="0" collapsed="false">
      <c r="A336" s="28" t="s">
        <v>568</v>
      </c>
      <c r="B336" s="38" t="s">
        <v>569</v>
      </c>
      <c r="C336" s="30" t="s">
        <v>570</v>
      </c>
      <c r="D336" s="37" t="n">
        <v>131.597860961764</v>
      </c>
      <c r="E336" s="37" t="n">
        <v>130.348513</v>
      </c>
      <c r="F336" s="32" t="n">
        <f aca="false">E336-D336</f>
        <v>-1.24934796176402</v>
      </c>
      <c r="G336" s="33" t="n">
        <f aca="false">F336/D336</f>
        <v>-0.00949367985644551</v>
      </c>
      <c r="H336" s="59" t="s">
        <v>26</v>
      </c>
    </row>
    <row r="337" customFormat="false" ht="15" hidden="false" customHeight="false" outlineLevel="0" collapsed="false">
      <c r="A337" s="28" t="s">
        <v>571</v>
      </c>
      <c r="B337" s="38" t="s">
        <v>572</v>
      </c>
      <c r="C337" s="30" t="s">
        <v>31</v>
      </c>
      <c r="D337" s="77" t="s">
        <v>557</v>
      </c>
      <c r="E337" s="78" t="s">
        <v>557</v>
      </c>
      <c r="F337" s="44" t="s">
        <v>31</v>
      </c>
      <c r="G337" s="44" t="s">
        <v>31</v>
      </c>
      <c r="H337" s="79" t="s">
        <v>557</v>
      </c>
    </row>
    <row r="338" customFormat="false" ht="15" hidden="false" customHeight="false" outlineLevel="0" collapsed="false">
      <c r="A338" s="28" t="s">
        <v>573</v>
      </c>
      <c r="B338" s="38" t="s">
        <v>574</v>
      </c>
      <c r="C338" s="30" t="s">
        <v>570</v>
      </c>
      <c r="D338" s="37" t="n">
        <v>128.933292961764</v>
      </c>
      <c r="E338" s="37" t="n">
        <v>127.920776</v>
      </c>
      <c r="F338" s="32" t="n">
        <f aca="false">E338-D338</f>
        <v>-1.01251696176401</v>
      </c>
      <c r="G338" s="33" t="n">
        <f aca="false">F338/D338</f>
        <v>-0.00785302956672545</v>
      </c>
      <c r="H338" s="59" t="s">
        <v>26</v>
      </c>
    </row>
    <row r="339" customFormat="false" ht="15" hidden="false" customHeight="false" outlineLevel="0" collapsed="false">
      <c r="A339" s="28" t="s">
        <v>575</v>
      </c>
      <c r="B339" s="38" t="s">
        <v>576</v>
      </c>
      <c r="C339" s="30" t="s">
        <v>577</v>
      </c>
      <c r="D339" s="37" t="n">
        <v>74.3716481432089</v>
      </c>
      <c r="E339" s="37" t="n">
        <v>74.0471159634073</v>
      </c>
      <c r="F339" s="32" t="n">
        <f aca="false">E339-D339</f>
        <v>-0.324532179801608</v>
      </c>
      <c r="G339" s="33" t="n">
        <f aca="false">F339/D339</f>
        <v>-0.00436365453642622</v>
      </c>
      <c r="H339" s="59" t="s">
        <v>26</v>
      </c>
    </row>
    <row r="340" customFormat="false" ht="15" hidden="false" customHeight="false" outlineLevel="0" collapsed="false">
      <c r="A340" s="28" t="s">
        <v>578</v>
      </c>
      <c r="B340" s="38" t="s">
        <v>579</v>
      </c>
      <c r="C340" s="30" t="s">
        <v>31</v>
      </c>
      <c r="D340" s="77" t="s">
        <v>557</v>
      </c>
      <c r="E340" s="77" t="s">
        <v>557</v>
      </c>
      <c r="F340" s="44" t="s">
        <v>31</v>
      </c>
      <c r="G340" s="44" t="s">
        <v>31</v>
      </c>
      <c r="H340" s="79" t="s">
        <v>557</v>
      </c>
    </row>
    <row r="341" customFormat="false" ht="15" hidden="false" customHeight="false" outlineLevel="0" collapsed="false">
      <c r="A341" s="28" t="s">
        <v>580</v>
      </c>
      <c r="B341" s="38" t="s">
        <v>574</v>
      </c>
      <c r="C341" s="30" t="s">
        <v>570</v>
      </c>
      <c r="D341" s="37" t="n">
        <v>2</v>
      </c>
      <c r="E341" s="37" t="n">
        <v>4.072264</v>
      </c>
      <c r="F341" s="32" t="n">
        <f aca="false">E341-D341</f>
        <v>2.072264</v>
      </c>
      <c r="G341" s="33" t="n">
        <f aca="false">F341/D341</f>
        <v>1.036132</v>
      </c>
      <c r="H341" s="59" t="s">
        <v>26</v>
      </c>
    </row>
    <row r="342" customFormat="false" ht="15" hidden="false" customHeight="false" outlineLevel="0" collapsed="false">
      <c r="A342" s="28" t="s">
        <v>581</v>
      </c>
      <c r="B342" s="38" t="s">
        <v>582</v>
      </c>
      <c r="C342" s="30" t="s">
        <v>560</v>
      </c>
      <c r="D342" s="37" t="s">
        <v>31</v>
      </c>
      <c r="E342" s="37" t="s">
        <v>31</v>
      </c>
      <c r="F342" s="44" t="s">
        <v>31</v>
      </c>
      <c r="G342" s="44" t="s">
        <v>31</v>
      </c>
      <c r="H342" s="59" t="s">
        <v>26</v>
      </c>
    </row>
    <row r="343" customFormat="false" ht="15" hidden="false" customHeight="false" outlineLevel="0" collapsed="false">
      <c r="A343" s="28" t="s">
        <v>583</v>
      </c>
      <c r="B343" s="38" t="s">
        <v>576</v>
      </c>
      <c r="C343" s="30" t="s">
        <v>577</v>
      </c>
      <c r="D343" s="37" t="s">
        <v>31</v>
      </c>
      <c r="E343" s="37" t="s">
        <v>31</v>
      </c>
      <c r="F343" s="44" t="s">
        <v>31</v>
      </c>
      <c r="G343" s="44" t="s">
        <v>31</v>
      </c>
      <c r="H343" s="59" t="s">
        <v>26</v>
      </c>
    </row>
    <row r="344" customFormat="false" ht="15" hidden="false" customHeight="false" outlineLevel="0" collapsed="false">
      <c r="A344" s="28" t="s">
        <v>584</v>
      </c>
      <c r="B344" s="38" t="s">
        <v>585</v>
      </c>
      <c r="C344" s="30" t="s">
        <v>31</v>
      </c>
      <c r="D344" s="77" t="s">
        <v>557</v>
      </c>
      <c r="E344" s="77" t="s">
        <v>557</v>
      </c>
      <c r="F344" s="44" t="s">
        <v>31</v>
      </c>
      <c r="G344" s="44" t="s">
        <v>31</v>
      </c>
      <c r="H344" s="79" t="s">
        <v>557</v>
      </c>
    </row>
    <row r="345" customFormat="false" ht="15" hidden="false" customHeight="false" outlineLevel="0" collapsed="false">
      <c r="A345" s="28" t="s">
        <v>586</v>
      </c>
      <c r="B345" s="38" t="s">
        <v>574</v>
      </c>
      <c r="C345" s="30" t="s">
        <v>570</v>
      </c>
      <c r="D345" s="37" t="s">
        <v>31</v>
      </c>
      <c r="E345" s="37" t="s">
        <v>31</v>
      </c>
      <c r="F345" s="44" t="s">
        <v>31</v>
      </c>
      <c r="G345" s="44" t="s">
        <v>31</v>
      </c>
      <c r="H345" s="59" t="s">
        <v>26</v>
      </c>
    </row>
    <row r="346" customFormat="false" ht="15" hidden="false" customHeight="false" outlineLevel="0" collapsed="false">
      <c r="A346" s="28" t="s">
        <v>587</v>
      </c>
      <c r="B346" s="38" t="s">
        <v>576</v>
      </c>
      <c r="C346" s="30" t="s">
        <v>577</v>
      </c>
      <c r="D346" s="37" t="s">
        <v>31</v>
      </c>
      <c r="E346" s="37" t="s">
        <v>31</v>
      </c>
      <c r="F346" s="44" t="s">
        <v>31</v>
      </c>
      <c r="G346" s="44" t="s">
        <v>31</v>
      </c>
      <c r="H346" s="59" t="s">
        <v>26</v>
      </c>
    </row>
    <row r="347" customFormat="false" ht="15" hidden="false" customHeight="false" outlineLevel="0" collapsed="false">
      <c r="A347" s="28" t="s">
        <v>588</v>
      </c>
      <c r="B347" s="38" t="s">
        <v>589</v>
      </c>
      <c r="C347" s="30" t="s">
        <v>31</v>
      </c>
      <c r="D347" s="77" t="s">
        <v>557</v>
      </c>
      <c r="E347" s="77" t="s">
        <v>557</v>
      </c>
      <c r="F347" s="44" t="s">
        <v>31</v>
      </c>
      <c r="G347" s="44" t="s">
        <v>31</v>
      </c>
      <c r="H347" s="79" t="s">
        <v>557</v>
      </c>
    </row>
    <row r="348" customFormat="false" ht="15" hidden="false" customHeight="false" outlineLevel="0" collapsed="false">
      <c r="A348" s="28" t="s">
        <v>590</v>
      </c>
      <c r="B348" s="38" t="s">
        <v>574</v>
      </c>
      <c r="C348" s="30" t="s">
        <v>570</v>
      </c>
      <c r="D348" s="37" t="n">
        <v>114.918011567068</v>
      </c>
      <c r="E348" s="37" t="n">
        <v>115.2008879803</v>
      </c>
      <c r="F348" s="32" t="n">
        <f aca="false">E348-D348</f>
        <v>0.282876413231989</v>
      </c>
      <c r="G348" s="33" t="n">
        <f aca="false">F348/D348</f>
        <v>0.00246154984214026</v>
      </c>
      <c r="H348" s="59" t="s">
        <v>26</v>
      </c>
    </row>
    <row r="349" customFormat="false" ht="15" hidden="false" customHeight="false" outlineLevel="0" collapsed="false">
      <c r="A349" s="28" t="s">
        <v>591</v>
      </c>
      <c r="B349" s="38" t="s">
        <v>582</v>
      </c>
      <c r="C349" s="30" t="s">
        <v>560</v>
      </c>
      <c r="D349" s="37" t="s">
        <v>31</v>
      </c>
      <c r="E349" s="37" t="s">
        <v>31</v>
      </c>
      <c r="F349" s="44" t="s">
        <v>31</v>
      </c>
      <c r="G349" s="44" t="s">
        <v>31</v>
      </c>
      <c r="H349" s="59" t="s">
        <v>26</v>
      </c>
    </row>
    <row r="350" customFormat="false" ht="15" hidden="false" customHeight="false" outlineLevel="0" collapsed="false">
      <c r="A350" s="28" t="s">
        <v>592</v>
      </c>
      <c r="B350" s="38" t="s">
        <v>576</v>
      </c>
      <c r="C350" s="30" t="s">
        <v>577</v>
      </c>
      <c r="D350" s="37" t="n">
        <v>52.4183206030177</v>
      </c>
      <c r="E350" s="39" t="n">
        <v>52.1937483</v>
      </c>
      <c r="F350" s="32" t="n">
        <f aca="false">E350-D350</f>
        <v>-0.224572303017695</v>
      </c>
      <c r="G350" s="33" t="n">
        <f aca="false">F350/D350</f>
        <v>-0.00428423307794348</v>
      </c>
      <c r="H350" s="59" t="s">
        <v>26</v>
      </c>
    </row>
    <row r="351" customFormat="false" ht="15" hidden="false" customHeight="false" outlineLevel="0" collapsed="false">
      <c r="A351" s="28" t="s">
        <v>593</v>
      </c>
      <c r="B351" s="29" t="s">
        <v>594</v>
      </c>
      <c r="C351" s="30" t="s">
        <v>31</v>
      </c>
      <c r="D351" s="77" t="s">
        <v>557</v>
      </c>
      <c r="E351" s="77" t="s">
        <v>557</v>
      </c>
      <c r="F351" s="44" t="s">
        <v>31</v>
      </c>
      <c r="G351" s="44" t="s">
        <v>31</v>
      </c>
      <c r="H351" s="80" t="s">
        <v>557</v>
      </c>
    </row>
    <row r="352" customFormat="false" ht="26.95" hidden="false" customHeight="false" outlineLevel="0" collapsed="false">
      <c r="A352" s="28" t="s">
        <v>595</v>
      </c>
      <c r="B352" s="38" t="s">
        <v>596</v>
      </c>
      <c r="C352" s="30" t="s">
        <v>570</v>
      </c>
      <c r="D352" s="37" t="n">
        <v>114.918011567068</v>
      </c>
      <c r="E352" s="37" t="n">
        <f aca="false">E348</f>
        <v>115.2008879803</v>
      </c>
      <c r="F352" s="32" t="n">
        <f aca="false">E352-D352</f>
        <v>0.282876413231989</v>
      </c>
      <c r="G352" s="33" t="n">
        <f aca="false">F352/D352</f>
        <v>0.00246154984214026</v>
      </c>
      <c r="H352" s="59" t="s">
        <v>26</v>
      </c>
    </row>
    <row r="353" customFormat="false" ht="26.95" hidden="false" customHeight="false" outlineLevel="0" collapsed="false">
      <c r="A353" s="28" t="s">
        <v>597</v>
      </c>
      <c r="B353" s="38" t="s">
        <v>598</v>
      </c>
      <c r="C353" s="30" t="s">
        <v>570</v>
      </c>
      <c r="D353" s="37" t="s">
        <v>31</v>
      </c>
      <c r="E353" s="37" t="s">
        <v>31</v>
      </c>
      <c r="F353" s="44" t="s">
        <v>31</v>
      </c>
      <c r="G353" s="44" t="s">
        <v>31</v>
      </c>
      <c r="H353" s="59" t="s">
        <v>26</v>
      </c>
    </row>
    <row r="354" customFormat="false" ht="15" hidden="false" customHeight="false" outlineLevel="0" collapsed="false">
      <c r="A354" s="28" t="s">
        <v>599</v>
      </c>
      <c r="B354" s="72" t="s">
        <v>600</v>
      </c>
      <c r="C354" s="30" t="s">
        <v>570</v>
      </c>
      <c r="D354" s="37" t="s">
        <v>31</v>
      </c>
      <c r="E354" s="37" t="s">
        <v>31</v>
      </c>
      <c r="F354" s="44" t="s">
        <v>31</v>
      </c>
      <c r="G354" s="44" t="s">
        <v>31</v>
      </c>
      <c r="H354" s="59" t="s">
        <v>26</v>
      </c>
    </row>
    <row r="355" customFormat="false" ht="15" hidden="false" customHeight="false" outlineLevel="0" collapsed="false">
      <c r="A355" s="28" t="s">
        <v>601</v>
      </c>
      <c r="B355" s="72" t="s">
        <v>602</v>
      </c>
      <c r="C355" s="30" t="s">
        <v>570</v>
      </c>
      <c r="D355" s="37" t="s">
        <v>31</v>
      </c>
      <c r="E355" s="37" t="s">
        <v>31</v>
      </c>
      <c r="F355" s="44" t="s">
        <v>31</v>
      </c>
      <c r="G355" s="44" t="s">
        <v>31</v>
      </c>
      <c r="H355" s="59" t="s">
        <v>26</v>
      </c>
    </row>
    <row r="356" customFormat="false" ht="26.95" hidden="false" customHeight="false" outlineLevel="0" collapsed="false">
      <c r="A356" s="28" t="s">
        <v>603</v>
      </c>
      <c r="B356" s="38" t="s">
        <v>604</v>
      </c>
      <c r="C356" s="30" t="s">
        <v>570</v>
      </c>
      <c r="D356" s="37" t="s">
        <v>31</v>
      </c>
      <c r="E356" s="37" t="s">
        <v>31</v>
      </c>
      <c r="F356" s="44" t="s">
        <v>31</v>
      </c>
      <c r="G356" s="44" t="s">
        <v>31</v>
      </c>
      <c r="H356" s="59" t="s">
        <v>26</v>
      </c>
    </row>
    <row r="357" customFormat="false" ht="15" hidden="false" customHeight="false" outlineLevel="0" collapsed="false">
      <c r="A357" s="28" t="s">
        <v>605</v>
      </c>
      <c r="B357" s="38" t="s">
        <v>606</v>
      </c>
      <c r="C357" s="30" t="s">
        <v>560</v>
      </c>
      <c r="D357" s="37" t="n">
        <v>24.134</v>
      </c>
      <c r="E357" s="39" t="n">
        <v>22.647746</v>
      </c>
      <c r="F357" s="32" t="n">
        <f aca="false">E357-D357</f>
        <v>-1.486254</v>
      </c>
      <c r="G357" s="33" t="n">
        <f aca="false">F357/D357</f>
        <v>-0.0615834092980856</v>
      </c>
      <c r="H357" s="59" t="s">
        <v>26</v>
      </c>
    </row>
    <row r="358" customFormat="false" ht="26.95" hidden="false" customHeight="false" outlineLevel="0" collapsed="false">
      <c r="A358" s="28" t="s">
        <v>607</v>
      </c>
      <c r="B358" s="38" t="s">
        <v>608</v>
      </c>
      <c r="C358" s="30" t="s">
        <v>560</v>
      </c>
      <c r="D358" s="37" t="s">
        <v>31</v>
      </c>
      <c r="E358" s="37" t="s">
        <v>31</v>
      </c>
      <c r="F358" s="44" t="s">
        <v>31</v>
      </c>
      <c r="G358" s="44" t="s">
        <v>31</v>
      </c>
      <c r="H358" s="59" t="s">
        <v>26</v>
      </c>
    </row>
    <row r="359" customFormat="false" ht="15" hidden="false" customHeight="false" outlineLevel="0" collapsed="false">
      <c r="A359" s="28" t="s">
        <v>609</v>
      </c>
      <c r="B359" s="72" t="s">
        <v>600</v>
      </c>
      <c r="C359" s="30" t="s">
        <v>560</v>
      </c>
      <c r="D359" s="37" t="s">
        <v>31</v>
      </c>
      <c r="E359" s="37" t="s">
        <v>31</v>
      </c>
      <c r="F359" s="44" t="s">
        <v>31</v>
      </c>
      <c r="G359" s="44" t="s">
        <v>31</v>
      </c>
      <c r="H359" s="59" t="s">
        <v>26</v>
      </c>
    </row>
    <row r="360" customFormat="false" ht="15" hidden="false" customHeight="false" outlineLevel="0" collapsed="false">
      <c r="A360" s="28" t="s">
        <v>610</v>
      </c>
      <c r="B360" s="72" t="s">
        <v>602</v>
      </c>
      <c r="C360" s="30" t="s">
        <v>560</v>
      </c>
      <c r="D360" s="37" t="s">
        <v>31</v>
      </c>
      <c r="E360" s="37" t="s">
        <v>31</v>
      </c>
      <c r="F360" s="44" t="s">
        <v>31</v>
      </c>
      <c r="G360" s="44" t="s">
        <v>31</v>
      </c>
      <c r="H360" s="59" t="s">
        <v>26</v>
      </c>
    </row>
    <row r="361" customFormat="false" ht="26.95" hidden="false" customHeight="false" outlineLevel="0" collapsed="false">
      <c r="A361" s="28" t="s">
        <v>611</v>
      </c>
      <c r="B361" s="38" t="s">
        <v>612</v>
      </c>
      <c r="C361" s="30" t="s">
        <v>613</v>
      </c>
      <c r="D361" s="37" t="n">
        <v>6726.7</v>
      </c>
      <c r="E361" s="39" t="n">
        <v>6757.982</v>
      </c>
      <c r="F361" s="32" t="n">
        <f aca="false">E361-D361</f>
        <v>31.2820000000002</v>
      </c>
      <c r="G361" s="33" t="n">
        <f aca="false">F361/D361</f>
        <v>0.0046504229414126</v>
      </c>
      <c r="H361" s="59" t="s">
        <v>26</v>
      </c>
    </row>
    <row r="362" customFormat="false" ht="26.95" hidden="false" customHeight="false" outlineLevel="0" collapsed="false">
      <c r="A362" s="28" t="s">
        <v>614</v>
      </c>
      <c r="B362" s="38" t="s">
        <v>615</v>
      </c>
      <c r="C362" s="30" t="s">
        <v>25</v>
      </c>
      <c r="D362" s="37" t="n">
        <v>1005.07552928936</v>
      </c>
      <c r="E362" s="37" t="n">
        <f aca="false">E29-E57</f>
        <v>980.100347150072</v>
      </c>
      <c r="F362" s="32" t="n">
        <f aca="false">E362-D362</f>
        <v>-24.975182139288</v>
      </c>
      <c r="G362" s="33" t="n">
        <f aca="false">F362/D362</f>
        <v>-0.0248490600074073</v>
      </c>
      <c r="H362" s="59" t="s">
        <v>26</v>
      </c>
    </row>
    <row r="363" customFormat="false" ht="15" hidden="false" customHeight="false" outlineLevel="0" collapsed="false">
      <c r="A363" s="28" t="s">
        <v>616</v>
      </c>
      <c r="B363" s="29" t="s">
        <v>617</v>
      </c>
      <c r="C363" s="30" t="s">
        <v>31</v>
      </c>
      <c r="D363" s="77" t="s">
        <v>557</v>
      </c>
      <c r="E363" s="77" t="s">
        <v>557</v>
      </c>
      <c r="F363" s="44" t="s">
        <v>31</v>
      </c>
      <c r="G363" s="44" t="s">
        <v>31</v>
      </c>
      <c r="H363" s="79" t="s">
        <v>557</v>
      </c>
    </row>
    <row r="364" customFormat="false" ht="15" hidden="false" customHeight="false" outlineLevel="0" collapsed="false">
      <c r="A364" s="28" t="s">
        <v>618</v>
      </c>
      <c r="B364" s="38" t="s">
        <v>619</v>
      </c>
      <c r="C364" s="30" t="s">
        <v>570</v>
      </c>
      <c r="D364" s="37" t="n">
        <v>114.918011567068</v>
      </c>
      <c r="E364" s="37" t="n">
        <f aca="false">E352</f>
        <v>115.2008879803</v>
      </c>
      <c r="F364" s="32" t="n">
        <f aca="false">E364-D364</f>
        <v>0.282876413231989</v>
      </c>
      <c r="G364" s="33" t="n">
        <f aca="false">F364/D364</f>
        <v>0.00246154984214026</v>
      </c>
      <c r="H364" s="59" t="s">
        <v>26</v>
      </c>
    </row>
    <row r="365" customFormat="false" ht="15" hidden="false" customHeight="false" outlineLevel="0" collapsed="false">
      <c r="A365" s="28" t="s">
        <v>620</v>
      </c>
      <c r="B365" s="38" t="s">
        <v>621</v>
      </c>
      <c r="C365" s="30" t="s">
        <v>563</v>
      </c>
      <c r="D365" s="37" t="n">
        <v>52.4183206030177</v>
      </c>
      <c r="E365" s="37" t="n">
        <f aca="false">E350</f>
        <v>52.1937483</v>
      </c>
      <c r="F365" s="32" t="n">
        <f aca="false">E365-D365</f>
        <v>-0.224572303017695</v>
      </c>
      <c r="G365" s="33" t="n">
        <f aca="false">F365/D365</f>
        <v>-0.00428423307794348</v>
      </c>
      <c r="H365" s="59" t="s">
        <v>26</v>
      </c>
    </row>
    <row r="366" customFormat="false" ht="39.7" hidden="false" customHeight="false" outlineLevel="0" collapsed="false">
      <c r="A366" s="28" t="s">
        <v>622</v>
      </c>
      <c r="B366" s="38" t="s">
        <v>623</v>
      </c>
      <c r="C366" s="30" t="s">
        <v>25</v>
      </c>
      <c r="D366" s="37" t="n">
        <v>4221.45018208718</v>
      </c>
      <c r="E366" s="37" t="n">
        <v>4111.3540594848</v>
      </c>
      <c r="F366" s="32" t="n">
        <f aca="false">E366-D366</f>
        <v>-110.09612260238</v>
      </c>
      <c r="G366" s="33" t="n">
        <f aca="false">F366/D366</f>
        <v>-0.0260801662588722</v>
      </c>
      <c r="H366" s="59" t="s">
        <v>26</v>
      </c>
    </row>
    <row r="367" customFormat="false" ht="26.95" hidden="false" customHeight="false" outlineLevel="0" collapsed="false">
      <c r="A367" s="28" t="s">
        <v>624</v>
      </c>
      <c r="B367" s="38" t="s">
        <v>625</v>
      </c>
      <c r="C367" s="30" t="s">
        <v>25</v>
      </c>
      <c r="D367" s="37" t="n">
        <v>1189.00723448583</v>
      </c>
      <c r="E367" s="37" t="n">
        <f aca="false">E28-E59</f>
        <v>1184.66295031167</v>
      </c>
      <c r="F367" s="32" t="n">
        <f aca="false">E367-D367</f>
        <v>-4.34428417416007</v>
      </c>
      <c r="G367" s="33" t="n">
        <f aca="false">F367/D367</f>
        <v>-0.00365370709963652</v>
      </c>
      <c r="H367" s="59" t="s">
        <v>26</v>
      </c>
    </row>
    <row r="368" customFormat="false" ht="26.95" hidden="false" customHeight="false" outlineLevel="0" collapsed="false">
      <c r="A368" s="28" t="s">
        <v>626</v>
      </c>
      <c r="B368" s="29" t="s">
        <v>627</v>
      </c>
      <c r="C368" s="73" t="s">
        <v>31</v>
      </c>
      <c r="D368" s="77" t="s">
        <v>557</v>
      </c>
      <c r="E368" s="77" t="s">
        <v>557</v>
      </c>
      <c r="F368" s="44" t="s">
        <v>31</v>
      </c>
      <c r="G368" s="44" t="s">
        <v>31</v>
      </c>
      <c r="H368" s="79" t="s">
        <v>557</v>
      </c>
    </row>
    <row r="369" customFormat="false" ht="26.95" hidden="false" customHeight="false" outlineLevel="0" collapsed="false">
      <c r="A369" s="28" t="s">
        <v>628</v>
      </c>
      <c r="B369" s="38" t="s">
        <v>629</v>
      </c>
      <c r="C369" s="30" t="s">
        <v>560</v>
      </c>
      <c r="D369" s="37" t="s">
        <v>31</v>
      </c>
      <c r="E369" s="37" t="s">
        <v>31</v>
      </c>
      <c r="F369" s="44" t="s">
        <v>31</v>
      </c>
      <c r="G369" s="44" t="s">
        <v>31</v>
      </c>
      <c r="H369" s="59" t="s">
        <v>26</v>
      </c>
    </row>
    <row r="370" customFormat="false" ht="52.45" hidden="false" customHeight="false" outlineLevel="0" collapsed="false">
      <c r="A370" s="28" t="s">
        <v>630</v>
      </c>
      <c r="B370" s="48" t="s">
        <v>631</v>
      </c>
      <c r="C370" s="30" t="s">
        <v>560</v>
      </c>
      <c r="D370" s="37" t="s">
        <v>31</v>
      </c>
      <c r="E370" s="37" t="s">
        <v>31</v>
      </c>
      <c r="F370" s="44" t="s">
        <v>31</v>
      </c>
      <c r="G370" s="44" t="s">
        <v>31</v>
      </c>
      <c r="H370" s="59" t="s">
        <v>26</v>
      </c>
    </row>
    <row r="371" customFormat="false" ht="52.45" hidden="false" customHeight="false" outlineLevel="0" collapsed="false">
      <c r="A371" s="28" t="s">
        <v>632</v>
      </c>
      <c r="B371" s="48" t="s">
        <v>633</v>
      </c>
      <c r="C371" s="30" t="s">
        <v>560</v>
      </c>
      <c r="D371" s="37" t="s">
        <v>31</v>
      </c>
      <c r="E371" s="37" t="s">
        <v>31</v>
      </c>
      <c r="F371" s="44" t="s">
        <v>31</v>
      </c>
      <c r="G371" s="44" t="s">
        <v>31</v>
      </c>
      <c r="H371" s="59" t="s">
        <v>26</v>
      </c>
    </row>
    <row r="372" customFormat="false" ht="26.95" hidden="false" customHeight="false" outlineLevel="0" collapsed="false">
      <c r="A372" s="28" t="s">
        <v>634</v>
      </c>
      <c r="B372" s="48" t="s">
        <v>635</v>
      </c>
      <c r="C372" s="30" t="s">
        <v>560</v>
      </c>
      <c r="D372" s="37" t="s">
        <v>31</v>
      </c>
      <c r="E372" s="37" t="s">
        <v>31</v>
      </c>
      <c r="F372" s="44" t="s">
        <v>31</v>
      </c>
      <c r="G372" s="44" t="s">
        <v>31</v>
      </c>
      <c r="H372" s="59" t="s">
        <v>26</v>
      </c>
    </row>
    <row r="373" customFormat="false" ht="26.95" hidden="false" customHeight="false" outlineLevel="0" collapsed="false">
      <c r="A373" s="28" t="s">
        <v>636</v>
      </c>
      <c r="B373" s="38" t="s">
        <v>637</v>
      </c>
      <c r="C373" s="30" t="s">
        <v>570</v>
      </c>
      <c r="D373" s="37" t="s">
        <v>31</v>
      </c>
      <c r="E373" s="37" t="s">
        <v>31</v>
      </c>
      <c r="F373" s="44" t="s">
        <v>31</v>
      </c>
      <c r="G373" s="44" t="s">
        <v>31</v>
      </c>
      <c r="H373" s="59" t="s">
        <v>26</v>
      </c>
      <c r="I373" s="81"/>
      <c r="J373" s="82"/>
    </row>
    <row r="374" customFormat="false" ht="39.7" hidden="false" customHeight="false" outlineLevel="0" collapsed="false">
      <c r="A374" s="28" t="s">
        <v>638</v>
      </c>
      <c r="B374" s="48" t="s">
        <v>639</v>
      </c>
      <c r="C374" s="30" t="s">
        <v>570</v>
      </c>
      <c r="D374" s="37" t="s">
        <v>31</v>
      </c>
      <c r="E374" s="37" t="s">
        <v>31</v>
      </c>
      <c r="F374" s="44" t="s">
        <v>31</v>
      </c>
      <c r="G374" s="44" t="s">
        <v>31</v>
      </c>
      <c r="H374" s="59" t="s">
        <v>26</v>
      </c>
    </row>
    <row r="375" customFormat="false" ht="26.95" hidden="false" customHeight="false" outlineLevel="0" collapsed="false">
      <c r="A375" s="28" t="s">
        <v>640</v>
      </c>
      <c r="B375" s="48" t="s">
        <v>641</v>
      </c>
      <c r="C375" s="30" t="s">
        <v>570</v>
      </c>
      <c r="D375" s="37" t="s">
        <v>31</v>
      </c>
      <c r="E375" s="37" t="s">
        <v>31</v>
      </c>
      <c r="F375" s="44" t="s">
        <v>31</v>
      </c>
      <c r="G375" s="44" t="s">
        <v>31</v>
      </c>
      <c r="H375" s="59" t="s">
        <v>26</v>
      </c>
      <c r="I375" s="83"/>
    </row>
    <row r="376" customFormat="false" ht="26.95" hidden="false" customHeight="false" outlineLevel="0" collapsed="false">
      <c r="A376" s="28" t="s">
        <v>642</v>
      </c>
      <c r="B376" s="38" t="s">
        <v>643</v>
      </c>
      <c r="C376" s="30" t="s">
        <v>25</v>
      </c>
      <c r="D376" s="37" t="s">
        <v>31</v>
      </c>
      <c r="E376" s="37" t="s">
        <v>31</v>
      </c>
      <c r="F376" s="44" t="s">
        <v>31</v>
      </c>
      <c r="G376" s="44" t="s">
        <v>31</v>
      </c>
      <c r="H376" s="59" t="s">
        <v>26</v>
      </c>
    </row>
    <row r="377" customFormat="false" ht="15" hidden="false" customHeight="false" outlineLevel="0" collapsed="false">
      <c r="A377" s="28" t="s">
        <v>644</v>
      </c>
      <c r="B377" s="48" t="s">
        <v>645</v>
      </c>
      <c r="C377" s="30" t="s">
        <v>25</v>
      </c>
      <c r="D377" s="37" t="s">
        <v>31</v>
      </c>
      <c r="E377" s="37" t="s">
        <v>31</v>
      </c>
      <c r="F377" s="44" t="s">
        <v>31</v>
      </c>
      <c r="G377" s="44" t="s">
        <v>31</v>
      </c>
      <c r="H377" s="59" t="s">
        <v>26</v>
      </c>
      <c r="I377" s="83"/>
      <c r="K377" s="83"/>
    </row>
    <row r="378" customFormat="false" ht="15" hidden="false" customHeight="false" outlineLevel="0" collapsed="false">
      <c r="A378" s="28" t="s">
        <v>646</v>
      </c>
      <c r="B378" s="48" t="s">
        <v>54</v>
      </c>
      <c r="C378" s="30" t="s">
        <v>25</v>
      </c>
      <c r="D378" s="37" t="s">
        <v>31</v>
      </c>
      <c r="E378" s="37" t="s">
        <v>31</v>
      </c>
      <c r="F378" s="44" t="s">
        <v>31</v>
      </c>
      <c r="G378" s="44" t="s">
        <v>31</v>
      </c>
      <c r="H378" s="59" t="s">
        <v>26</v>
      </c>
      <c r="I378" s="83"/>
    </row>
    <row r="379" customFormat="false" ht="15" hidden="false" customHeight="false" outlineLevel="0" collapsed="false">
      <c r="A379" s="28" t="s">
        <v>647</v>
      </c>
      <c r="B379" s="29" t="s">
        <v>648</v>
      </c>
      <c r="C379" s="30" t="s">
        <v>649</v>
      </c>
      <c r="D379" s="37" t="n">
        <v>1041</v>
      </c>
      <c r="E379" s="39" t="n">
        <v>1002.58</v>
      </c>
      <c r="F379" s="32" t="n">
        <f aca="false">E379-D379</f>
        <v>-38.42</v>
      </c>
      <c r="G379" s="33" t="n">
        <f aca="false">F379/D379</f>
        <v>-0.0369068203650336</v>
      </c>
      <c r="H379" s="84" t="s">
        <v>26</v>
      </c>
      <c r="I379" s="83"/>
    </row>
    <row r="380" customFormat="false" ht="9.35" hidden="false" customHeight="true" outlineLevel="0" collapsed="false">
      <c r="A380" s="85" t="s">
        <v>650</v>
      </c>
      <c r="B380" s="85"/>
      <c r="C380" s="85"/>
      <c r="D380" s="85"/>
      <c r="E380" s="85"/>
      <c r="F380" s="85"/>
      <c r="G380" s="85"/>
      <c r="H380" s="85"/>
      <c r="I380" s="83"/>
      <c r="J380" s="86"/>
    </row>
    <row r="381" customFormat="false" ht="9.35" hidden="false" customHeight="true" outlineLevel="0" collapsed="false">
      <c r="A381" s="85"/>
      <c r="B381" s="85"/>
      <c r="C381" s="85"/>
      <c r="D381" s="85"/>
      <c r="E381" s="85"/>
      <c r="F381" s="85"/>
      <c r="G381" s="85"/>
      <c r="H381" s="85"/>
      <c r="I381" s="87"/>
    </row>
    <row r="382" customFormat="false" ht="9.35" hidden="false" customHeight="true" outlineLevel="0" collapsed="false">
      <c r="A382" s="85"/>
      <c r="B382" s="85"/>
      <c r="C382" s="85"/>
      <c r="D382" s="85"/>
      <c r="E382" s="85"/>
      <c r="F382" s="85"/>
      <c r="G382" s="85"/>
      <c r="H382" s="85"/>
      <c r="I382" s="83"/>
      <c r="J382" s="86"/>
    </row>
    <row r="383" customFormat="false" ht="36.4" hidden="false" customHeight="true" outlineLevel="0" collapsed="false">
      <c r="A383" s="88" t="s">
        <v>11</v>
      </c>
      <c r="B383" s="89" t="s">
        <v>12</v>
      </c>
      <c r="C383" s="90" t="s">
        <v>13</v>
      </c>
      <c r="D383" s="91" t="s">
        <v>14</v>
      </c>
      <c r="E383" s="91"/>
      <c r="F383" s="92" t="s">
        <v>651</v>
      </c>
      <c r="G383" s="92"/>
      <c r="H383" s="93" t="s">
        <v>16</v>
      </c>
      <c r="I383" s="83"/>
    </row>
    <row r="384" customFormat="false" ht="15" hidden="false" customHeight="false" outlineLevel="0" collapsed="false">
      <c r="A384" s="88"/>
      <c r="B384" s="89"/>
      <c r="C384" s="90"/>
      <c r="D384" s="94" t="s">
        <v>17</v>
      </c>
      <c r="E384" s="95" t="s">
        <v>18</v>
      </c>
      <c r="F384" s="95" t="s">
        <v>25</v>
      </c>
      <c r="G384" s="94" t="s">
        <v>20</v>
      </c>
      <c r="H384" s="93"/>
      <c r="I384" s="87"/>
    </row>
    <row r="385" customFormat="false" ht="15" hidden="false" customHeight="false" outlineLevel="0" collapsed="false">
      <c r="A385" s="96" t="n">
        <v>1</v>
      </c>
      <c r="B385" s="97" t="n">
        <v>2</v>
      </c>
      <c r="C385" s="98" t="n">
        <v>3</v>
      </c>
      <c r="D385" s="99" t="n">
        <v>4</v>
      </c>
      <c r="E385" s="100" t="n">
        <v>5</v>
      </c>
      <c r="F385" s="100" t="n">
        <v>6</v>
      </c>
      <c r="G385" s="100" t="n">
        <v>7</v>
      </c>
      <c r="H385" s="101" t="n">
        <v>8</v>
      </c>
      <c r="I385" s="83"/>
      <c r="J385" s="86"/>
    </row>
    <row r="386" customFormat="false" ht="25.7" hidden="false" customHeight="true" outlineLevel="0" collapsed="false">
      <c r="A386" s="102" t="s">
        <v>652</v>
      </c>
      <c r="B386" s="102"/>
      <c r="C386" s="103" t="s">
        <v>25</v>
      </c>
      <c r="D386" s="104" t="n">
        <f aca="false">D387+D446</f>
        <v>431.142735830001</v>
      </c>
      <c r="E386" s="75" t="n">
        <f aca="false">E387</f>
        <v>342.99373246</v>
      </c>
      <c r="F386" s="105" t="n">
        <f aca="false">E386-D386</f>
        <v>-88.1490033700004</v>
      </c>
      <c r="G386" s="106" t="n">
        <f aca="false">F386/D386</f>
        <v>-0.204454339698669</v>
      </c>
      <c r="H386" s="107" t="s">
        <v>653</v>
      </c>
    </row>
    <row r="387" customFormat="false" ht="15" hidden="false" customHeight="false" outlineLevel="0" collapsed="false">
      <c r="A387" s="28" t="s">
        <v>23</v>
      </c>
      <c r="B387" s="68" t="s">
        <v>654</v>
      </c>
      <c r="C387" s="30" t="s">
        <v>25</v>
      </c>
      <c r="D387" s="104" t="n">
        <f aca="false">D388+D412+D440+D441</f>
        <v>431.142735830001</v>
      </c>
      <c r="E387" s="75" t="n">
        <f aca="false">E388+E412+E440+E441</f>
        <v>342.99373246</v>
      </c>
      <c r="F387" s="105" t="n">
        <f aca="false">E387-D387</f>
        <v>-88.1490033700004</v>
      </c>
      <c r="G387" s="106" t="n">
        <f aca="false">F387/D387</f>
        <v>-0.204454339698669</v>
      </c>
      <c r="H387" s="107" t="s">
        <v>26</v>
      </c>
    </row>
    <row r="388" customFormat="false" ht="15" hidden="false" customHeight="false" outlineLevel="0" collapsed="false">
      <c r="A388" s="28" t="s">
        <v>27</v>
      </c>
      <c r="B388" s="38" t="s">
        <v>655</v>
      </c>
      <c r="C388" s="30" t="s">
        <v>25</v>
      </c>
      <c r="D388" s="104" t="n">
        <f aca="false">D389+D407+D411</f>
        <v>34.17428822</v>
      </c>
      <c r="E388" s="75" t="n">
        <f aca="false">E389</f>
        <v>19.6067863</v>
      </c>
      <c r="F388" s="105" t="n">
        <f aca="false">E388-D388</f>
        <v>-14.56750192</v>
      </c>
      <c r="G388" s="106" t="n">
        <f aca="false">F388/D388</f>
        <v>-0.426270821683847</v>
      </c>
      <c r="H388" s="107" t="s">
        <v>26</v>
      </c>
    </row>
    <row r="389" customFormat="false" ht="26.95" hidden="false" customHeight="false" outlineLevel="0" collapsed="false">
      <c r="A389" s="28" t="s">
        <v>29</v>
      </c>
      <c r="B389" s="29" t="s">
        <v>656</v>
      </c>
      <c r="C389" s="30" t="s">
        <v>25</v>
      </c>
      <c r="D389" s="104" t="n">
        <f aca="false">D390+D394+D395+D396+D397+D402+D403+D404</f>
        <v>34.17428822</v>
      </c>
      <c r="E389" s="75" t="n">
        <f aca="false">E397</f>
        <v>19.6067863</v>
      </c>
      <c r="F389" s="105" t="n">
        <f aca="false">E389-D389</f>
        <v>-14.56750192</v>
      </c>
      <c r="G389" s="106" t="n">
        <f aca="false">F389/D389</f>
        <v>-0.426270821683847</v>
      </c>
      <c r="H389" s="107" t="s">
        <v>26</v>
      </c>
    </row>
    <row r="390" customFormat="false" ht="15" hidden="false" customHeight="false" outlineLevel="0" collapsed="false">
      <c r="A390" s="28" t="s">
        <v>657</v>
      </c>
      <c r="B390" s="38" t="s">
        <v>658</v>
      </c>
      <c r="C390" s="30" t="s">
        <v>25</v>
      </c>
      <c r="D390" s="104" t="n">
        <f aca="false">SUM(D391:D393)</f>
        <v>0</v>
      </c>
      <c r="E390" s="104" t="n">
        <f aca="false">SUM(E391:E393)</f>
        <v>0</v>
      </c>
      <c r="F390" s="105" t="n">
        <f aca="false">E390-D390</f>
        <v>0</v>
      </c>
      <c r="G390" s="106" t="n">
        <v>0</v>
      </c>
      <c r="H390" s="107" t="s">
        <v>26</v>
      </c>
    </row>
    <row r="391" customFormat="false" ht="26.95" hidden="false" customHeight="false" outlineLevel="0" collapsed="false">
      <c r="A391" s="28" t="s">
        <v>659</v>
      </c>
      <c r="B391" s="53" t="s">
        <v>30</v>
      </c>
      <c r="C391" s="30" t="s">
        <v>25</v>
      </c>
      <c r="D391" s="104" t="n">
        <v>0</v>
      </c>
      <c r="E391" s="104" t="n">
        <v>0</v>
      </c>
      <c r="F391" s="105" t="n">
        <f aca="false">E391-D391</f>
        <v>0</v>
      </c>
      <c r="G391" s="106" t="n">
        <v>0</v>
      </c>
      <c r="H391" s="107" t="s">
        <v>26</v>
      </c>
    </row>
    <row r="392" customFormat="false" ht="26.95" hidden="false" customHeight="false" outlineLevel="0" collapsed="false">
      <c r="A392" s="28" t="s">
        <v>660</v>
      </c>
      <c r="B392" s="53" t="s">
        <v>33</v>
      </c>
      <c r="C392" s="30" t="s">
        <v>25</v>
      </c>
      <c r="D392" s="104" t="n">
        <v>0</v>
      </c>
      <c r="E392" s="104" t="n">
        <v>0</v>
      </c>
      <c r="F392" s="105" t="n">
        <f aca="false">E392-D392</f>
        <v>0</v>
      </c>
      <c r="G392" s="106" t="n">
        <v>0</v>
      </c>
      <c r="H392" s="107" t="s">
        <v>26</v>
      </c>
    </row>
    <row r="393" customFormat="false" ht="26.95" hidden="false" customHeight="false" outlineLevel="0" collapsed="false">
      <c r="A393" s="28" t="s">
        <v>661</v>
      </c>
      <c r="B393" s="53" t="s">
        <v>35</v>
      </c>
      <c r="C393" s="30" t="s">
        <v>25</v>
      </c>
      <c r="D393" s="104" t="n">
        <v>0</v>
      </c>
      <c r="E393" s="104" t="n">
        <v>0</v>
      </c>
      <c r="F393" s="105" t="n">
        <f aca="false">E393-D393</f>
        <v>0</v>
      </c>
      <c r="G393" s="106" t="n">
        <v>0</v>
      </c>
      <c r="H393" s="107" t="s">
        <v>26</v>
      </c>
    </row>
    <row r="394" customFormat="false" ht="15" hidden="false" customHeight="false" outlineLevel="0" collapsed="false">
      <c r="A394" s="28" t="s">
        <v>662</v>
      </c>
      <c r="B394" s="38" t="s">
        <v>663</v>
      </c>
      <c r="C394" s="30" t="s">
        <v>25</v>
      </c>
      <c r="D394" s="104" t="n">
        <v>0</v>
      </c>
      <c r="E394" s="104" t="n">
        <v>0</v>
      </c>
      <c r="F394" s="105" t="n">
        <f aca="false">E394-D394</f>
        <v>0</v>
      </c>
      <c r="G394" s="106" t="n">
        <v>0</v>
      </c>
      <c r="H394" s="107" t="s">
        <v>26</v>
      </c>
    </row>
    <row r="395" customFormat="false" ht="15" hidden="false" customHeight="false" outlineLevel="0" collapsed="false">
      <c r="A395" s="28" t="s">
        <v>664</v>
      </c>
      <c r="B395" s="38" t="s">
        <v>665</v>
      </c>
      <c r="C395" s="30" t="s">
        <v>25</v>
      </c>
      <c r="D395" s="104" t="n">
        <v>0</v>
      </c>
      <c r="E395" s="104" t="n">
        <v>0</v>
      </c>
      <c r="F395" s="105" t="n">
        <f aca="false">E395-D395</f>
        <v>0</v>
      </c>
      <c r="G395" s="106" t="n">
        <v>0</v>
      </c>
      <c r="H395" s="107" t="s">
        <v>26</v>
      </c>
    </row>
    <row r="396" customFormat="false" ht="15" hidden="false" customHeight="false" outlineLevel="0" collapsed="false">
      <c r="A396" s="28" t="s">
        <v>666</v>
      </c>
      <c r="B396" s="38" t="s">
        <v>667</v>
      </c>
      <c r="C396" s="30" t="s">
        <v>25</v>
      </c>
      <c r="D396" s="104" t="n">
        <v>0</v>
      </c>
      <c r="E396" s="104" t="n">
        <v>0</v>
      </c>
      <c r="F396" s="105" t="n">
        <f aca="false">E396-D396</f>
        <v>0</v>
      </c>
      <c r="G396" s="106" t="n">
        <v>0</v>
      </c>
      <c r="H396" s="107" t="s">
        <v>26</v>
      </c>
    </row>
    <row r="397" customFormat="false" ht="15" hidden="false" customHeight="false" outlineLevel="0" collapsed="false">
      <c r="A397" s="28" t="s">
        <v>668</v>
      </c>
      <c r="B397" s="38" t="s">
        <v>669</v>
      </c>
      <c r="C397" s="30" t="s">
        <v>25</v>
      </c>
      <c r="D397" s="104" t="n">
        <f aca="false">D398+D400</f>
        <v>34.17428822</v>
      </c>
      <c r="E397" s="75" t="n">
        <f aca="false">E400</f>
        <v>19.6067863</v>
      </c>
      <c r="F397" s="105" t="n">
        <f aca="false">E397-D397</f>
        <v>-14.56750192</v>
      </c>
      <c r="G397" s="106" t="n">
        <f aca="false">F397/D397</f>
        <v>-0.426270821683847</v>
      </c>
      <c r="H397" s="107" t="s">
        <v>26</v>
      </c>
    </row>
    <row r="398" customFormat="false" ht="26.95" hidden="false" customHeight="false" outlineLevel="0" collapsed="false">
      <c r="A398" s="28" t="s">
        <v>670</v>
      </c>
      <c r="B398" s="48" t="s">
        <v>671</v>
      </c>
      <c r="C398" s="30" t="s">
        <v>25</v>
      </c>
      <c r="D398" s="104" t="n">
        <v>0</v>
      </c>
      <c r="E398" s="104" t="n">
        <v>0</v>
      </c>
      <c r="F398" s="105" t="n">
        <f aca="false">E398-D398</f>
        <v>0</v>
      </c>
      <c r="G398" s="106" t="n">
        <v>0</v>
      </c>
      <c r="H398" s="107" t="s">
        <v>26</v>
      </c>
    </row>
    <row r="399" customFormat="false" ht="15" hidden="false" customHeight="false" outlineLevel="0" collapsed="false">
      <c r="A399" s="28" t="s">
        <v>672</v>
      </c>
      <c r="B399" s="48" t="s">
        <v>673</v>
      </c>
      <c r="C399" s="30" t="s">
        <v>25</v>
      </c>
      <c r="D399" s="104" t="n">
        <v>0</v>
      </c>
      <c r="E399" s="104" t="n">
        <v>0</v>
      </c>
      <c r="F399" s="105" t="n">
        <f aca="false">E399-D399</f>
        <v>0</v>
      </c>
      <c r="G399" s="106" t="n">
        <v>0</v>
      </c>
      <c r="H399" s="107" t="s">
        <v>26</v>
      </c>
    </row>
    <row r="400" customFormat="false" ht="15" hidden="false" customHeight="false" outlineLevel="0" collapsed="false">
      <c r="A400" s="28" t="s">
        <v>674</v>
      </c>
      <c r="B400" s="48" t="s">
        <v>675</v>
      </c>
      <c r="C400" s="30" t="s">
        <v>25</v>
      </c>
      <c r="D400" s="104" t="n">
        <f aca="false">D401</f>
        <v>34.17428822</v>
      </c>
      <c r="E400" s="75" t="n">
        <f aca="false">E401</f>
        <v>19.6067863</v>
      </c>
      <c r="F400" s="105" t="n">
        <f aca="false">E400-D400</f>
        <v>-14.56750192</v>
      </c>
      <c r="G400" s="106" t="n">
        <f aca="false">F400/D400</f>
        <v>-0.426270821683847</v>
      </c>
      <c r="H400" s="107" t="s">
        <v>26</v>
      </c>
    </row>
    <row r="401" customFormat="false" ht="20.95" hidden="false" customHeight="false" outlineLevel="0" collapsed="false">
      <c r="A401" s="28" t="s">
        <v>676</v>
      </c>
      <c r="B401" s="48" t="s">
        <v>673</v>
      </c>
      <c r="C401" s="30" t="s">
        <v>25</v>
      </c>
      <c r="D401" s="104" t="n">
        <v>34.17428822</v>
      </c>
      <c r="E401" s="75" t="n">
        <v>19.6067863</v>
      </c>
      <c r="F401" s="105" t="n">
        <f aca="false">E401-D401</f>
        <v>-14.56750192</v>
      </c>
      <c r="G401" s="106" t="n">
        <f aca="false">F401/D401</f>
        <v>-0.426270821683847</v>
      </c>
      <c r="H401" s="107" t="s">
        <v>677</v>
      </c>
    </row>
    <row r="402" customFormat="false" ht="15" hidden="false" customHeight="false" outlineLevel="0" collapsed="false">
      <c r="A402" s="28" t="s">
        <v>678</v>
      </c>
      <c r="B402" s="38" t="s">
        <v>679</v>
      </c>
      <c r="C402" s="30" t="s">
        <v>25</v>
      </c>
      <c r="D402" s="104" t="n">
        <v>0</v>
      </c>
      <c r="E402" s="104" t="n">
        <v>0</v>
      </c>
      <c r="F402" s="105" t="n">
        <f aca="false">E402-D402</f>
        <v>0</v>
      </c>
      <c r="G402" s="106" t="n">
        <v>0</v>
      </c>
      <c r="H402" s="107" t="s">
        <v>26</v>
      </c>
    </row>
    <row r="403" customFormat="false" ht="15" hidden="false" customHeight="false" outlineLevel="0" collapsed="false">
      <c r="A403" s="28" t="s">
        <v>680</v>
      </c>
      <c r="B403" s="38" t="s">
        <v>478</v>
      </c>
      <c r="C403" s="30" t="s">
        <v>25</v>
      </c>
      <c r="D403" s="104" t="n">
        <v>0</v>
      </c>
      <c r="E403" s="104" t="n">
        <v>0</v>
      </c>
      <c r="F403" s="105" t="n">
        <f aca="false">E403-D403</f>
        <v>0</v>
      </c>
      <c r="G403" s="106" t="n">
        <v>0</v>
      </c>
      <c r="H403" s="107" t="s">
        <v>26</v>
      </c>
    </row>
    <row r="404" customFormat="false" ht="26.95" hidden="false" customHeight="false" outlineLevel="0" collapsed="false">
      <c r="A404" s="28" t="s">
        <v>681</v>
      </c>
      <c r="B404" s="38" t="s">
        <v>682</v>
      </c>
      <c r="C404" s="30" t="s">
        <v>25</v>
      </c>
      <c r="D404" s="104" t="n">
        <v>0</v>
      </c>
      <c r="E404" s="104" t="n">
        <v>0</v>
      </c>
      <c r="F404" s="105" t="n">
        <f aca="false">E404-D404</f>
        <v>0</v>
      </c>
      <c r="G404" s="106" t="n">
        <v>0</v>
      </c>
      <c r="H404" s="107" t="s">
        <v>26</v>
      </c>
    </row>
    <row r="405" customFormat="false" ht="15" hidden="false" customHeight="false" outlineLevel="0" collapsed="false">
      <c r="A405" s="28" t="s">
        <v>683</v>
      </c>
      <c r="B405" s="43" t="s">
        <v>52</v>
      </c>
      <c r="C405" s="30" t="s">
        <v>25</v>
      </c>
      <c r="D405" s="104" t="n">
        <v>0</v>
      </c>
      <c r="E405" s="104" t="n">
        <v>0</v>
      </c>
      <c r="F405" s="105" t="n">
        <f aca="false">E405-D405</f>
        <v>0</v>
      </c>
      <c r="G405" s="106" t="n">
        <v>0</v>
      </c>
      <c r="H405" s="107" t="s">
        <v>26</v>
      </c>
    </row>
    <row r="406" customFormat="false" ht="15" hidden="false" customHeight="false" outlineLevel="0" collapsed="false">
      <c r="A406" s="28" t="s">
        <v>684</v>
      </c>
      <c r="B406" s="41" t="s">
        <v>54</v>
      </c>
      <c r="C406" s="30" t="s">
        <v>25</v>
      </c>
      <c r="D406" s="104" t="n">
        <v>0</v>
      </c>
      <c r="E406" s="104" t="n">
        <v>0</v>
      </c>
      <c r="F406" s="105" t="n">
        <f aca="false">E406-D406</f>
        <v>0</v>
      </c>
      <c r="G406" s="106" t="n">
        <v>0</v>
      </c>
      <c r="H406" s="107" t="s">
        <v>26</v>
      </c>
    </row>
    <row r="407" customFormat="false" ht="26.95" hidden="false" customHeight="false" outlineLevel="0" collapsed="false">
      <c r="A407" s="28" t="s">
        <v>32</v>
      </c>
      <c r="B407" s="29" t="s">
        <v>685</v>
      </c>
      <c r="C407" s="30" t="s">
        <v>25</v>
      </c>
      <c r="D407" s="104" t="n">
        <v>0</v>
      </c>
      <c r="E407" s="104" t="n">
        <v>0</v>
      </c>
      <c r="F407" s="105" t="n">
        <f aca="false">E407-D407</f>
        <v>0</v>
      </c>
      <c r="G407" s="106" t="n">
        <v>0</v>
      </c>
      <c r="H407" s="107" t="s">
        <v>26</v>
      </c>
    </row>
    <row r="408" customFormat="false" ht="26.95" hidden="false" customHeight="false" outlineLevel="0" collapsed="false">
      <c r="A408" s="28" t="s">
        <v>686</v>
      </c>
      <c r="B408" s="38" t="s">
        <v>30</v>
      </c>
      <c r="C408" s="30" t="s">
        <v>25</v>
      </c>
      <c r="D408" s="104" t="n">
        <v>0</v>
      </c>
      <c r="E408" s="104" t="n">
        <v>0</v>
      </c>
      <c r="F408" s="105" t="n">
        <f aca="false">E408-D408</f>
        <v>0</v>
      </c>
      <c r="G408" s="106" t="n">
        <v>0</v>
      </c>
      <c r="H408" s="107" t="s">
        <v>26</v>
      </c>
    </row>
    <row r="409" customFormat="false" ht="26.95" hidden="false" customHeight="false" outlineLevel="0" collapsed="false">
      <c r="A409" s="28" t="s">
        <v>687</v>
      </c>
      <c r="B409" s="38" t="s">
        <v>33</v>
      </c>
      <c r="C409" s="30" t="s">
        <v>25</v>
      </c>
      <c r="D409" s="104" t="n">
        <v>0</v>
      </c>
      <c r="E409" s="104" t="n">
        <v>0</v>
      </c>
      <c r="F409" s="105" t="n">
        <f aca="false">E409-D409</f>
        <v>0</v>
      </c>
      <c r="G409" s="106" t="n">
        <v>0</v>
      </c>
      <c r="H409" s="107" t="s">
        <v>26</v>
      </c>
    </row>
    <row r="410" customFormat="false" ht="26.95" hidden="false" customHeight="false" outlineLevel="0" collapsed="false">
      <c r="A410" s="28" t="s">
        <v>688</v>
      </c>
      <c r="B410" s="38" t="s">
        <v>35</v>
      </c>
      <c r="C410" s="30" t="s">
        <v>25</v>
      </c>
      <c r="D410" s="104" t="n">
        <v>0</v>
      </c>
      <c r="E410" s="104" t="n">
        <v>0</v>
      </c>
      <c r="F410" s="105" t="n">
        <f aca="false">E410-D410</f>
        <v>0</v>
      </c>
      <c r="G410" s="106" t="n">
        <v>0</v>
      </c>
      <c r="H410" s="107" t="s">
        <v>26</v>
      </c>
    </row>
    <row r="411" customFormat="false" ht="15" hidden="false" customHeight="false" outlineLevel="0" collapsed="false">
      <c r="A411" s="28" t="s">
        <v>34</v>
      </c>
      <c r="B411" s="29" t="s">
        <v>689</v>
      </c>
      <c r="C411" s="30" t="s">
        <v>25</v>
      </c>
      <c r="D411" s="104" t="n">
        <v>0</v>
      </c>
      <c r="E411" s="104" t="n">
        <v>0</v>
      </c>
      <c r="F411" s="105" t="n">
        <f aca="false">E411-D411</f>
        <v>0</v>
      </c>
      <c r="G411" s="106" t="n">
        <v>0</v>
      </c>
      <c r="H411" s="107" t="s">
        <v>26</v>
      </c>
    </row>
    <row r="412" customFormat="false" ht="15" hidden="false" customHeight="false" outlineLevel="0" collapsed="false">
      <c r="A412" s="28" t="s">
        <v>36</v>
      </c>
      <c r="B412" s="38" t="s">
        <v>690</v>
      </c>
      <c r="C412" s="30" t="s">
        <v>25</v>
      </c>
      <c r="D412" s="104" t="n">
        <f aca="false">D413+D426+D427</f>
        <v>145.583399672171</v>
      </c>
      <c r="E412" s="75" t="n">
        <f aca="false">E413</f>
        <v>144.09801801</v>
      </c>
      <c r="F412" s="105" t="n">
        <f aca="false">E412-D412</f>
        <v>-1.48538166217145</v>
      </c>
      <c r="G412" s="106" t="n">
        <f aca="false">F412/D412</f>
        <v>-0.0102029604028775</v>
      </c>
      <c r="H412" s="107" t="s">
        <v>26</v>
      </c>
    </row>
    <row r="413" customFormat="false" ht="15" hidden="false" customHeight="false" outlineLevel="0" collapsed="false">
      <c r="A413" s="28" t="s">
        <v>691</v>
      </c>
      <c r="B413" s="38" t="s">
        <v>692</v>
      </c>
      <c r="C413" s="30" t="s">
        <v>25</v>
      </c>
      <c r="D413" s="104" t="n">
        <f aca="false">D414+D418+D419+D420+D421+D422+D423</f>
        <v>145.583399672171</v>
      </c>
      <c r="E413" s="75" t="n">
        <f aca="false">E414+E418+E419+E421</f>
        <v>144.09801801</v>
      </c>
      <c r="F413" s="105" t="n">
        <f aca="false">E413-D413</f>
        <v>-1.48538166217145</v>
      </c>
      <c r="G413" s="106" t="n">
        <f aca="false">F413/D413</f>
        <v>-0.0102029604028775</v>
      </c>
      <c r="H413" s="107" t="s">
        <v>26</v>
      </c>
    </row>
    <row r="414" customFormat="false" ht="15" hidden="false" customHeight="false" outlineLevel="0" collapsed="false">
      <c r="A414" s="28" t="s">
        <v>693</v>
      </c>
      <c r="B414" s="53" t="s">
        <v>694</v>
      </c>
      <c r="C414" s="30" t="s">
        <v>25</v>
      </c>
      <c r="D414" s="104" t="n">
        <f aca="false">SUM(D415:D417)</f>
        <v>79.204118190484</v>
      </c>
      <c r="E414" s="75" t="n">
        <v>78.28194876</v>
      </c>
      <c r="F414" s="105" t="n">
        <f aca="false">E414-D414</f>
        <v>-0.92216943048399</v>
      </c>
      <c r="G414" s="106" t="n">
        <f aca="false">F414/D414</f>
        <v>-0.0116429480127055</v>
      </c>
      <c r="H414" s="107" t="s">
        <v>26</v>
      </c>
    </row>
    <row r="415" customFormat="false" ht="26.95" hidden="false" customHeight="false" outlineLevel="0" collapsed="false">
      <c r="A415" s="28" t="s">
        <v>695</v>
      </c>
      <c r="B415" s="53" t="s">
        <v>30</v>
      </c>
      <c r="C415" s="30" t="s">
        <v>25</v>
      </c>
      <c r="D415" s="104" t="n">
        <v>0</v>
      </c>
      <c r="E415" s="104" t="n">
        <v>0</v>
      </c>
      <c r="F415" s="105" t="n">
        <f aca="false">E415-D415</f>
        <v>0</v>
      </c>
      <c r="G415" s="106" t="n">
        <v>0</v>
      </c>
      <c r="H415" s="107" t="s">
        <v>26</v>
      </c>
    </row>
    <row r="416" customFormat="false" ht="26.95" hidden="false" customHeight="false" outlineLevel="0" collapsed="false">
      <c r="A416" s="28" t="s">
        <v>696</v>
      </c>
      <c r="B416" s="53" t="s">
        <v>33</v>
      </c>
      <c r="C416" s="30" t="s">
        <v>25</v>
      </c>
      <c r="D416" s="104" t="n">
        <v>0</v>
      </c>
      <c r="E416" s="104" t="n">
        <v>0</v>
      </c>
      <c r="F416" s="105" t="n">
        <f aca="false">E416-D416</f>
        <v>0</v>
      </c>
      <c r="G416" s="106" t="n">
        <v>0</v>
      </c>
      <c r="H416" s="107" t="s">
        <v>26</v>
      </c>
    </row>
    <row r="417" customFormat="false" ht="26.95" hidden="false" customHeight="false" outlineLevel="0" collapsed="false">
      <c r="A417" s="28" t="s">
        <v>697</v>
      </c>
      <c r="B417" s="53" t="s">
        <v>35</v>
      </c>
      <c r="C417" s="30" t="s">
        <v>25</v>
      </c>
      <c r="D417" s="104" t="n">
        <v>79.204118190484</v>
      </c>
      <c r="E417" s="75" t="n">
        <v>78.28194876</v>
      </c>
      <c r="F417" s="105" t="n">
        <f aca="false">E417-D417</f>
        <v>-0.92216943048399</v>
      </c>
      <c r="G417" s="106" t="n">
        <f aca="false">F417/D417</f>
        <v>-0.0116429480127055</v>
      </c>
      <c r="H417" s="107" t="s">
        <v>26</v>
      </c>
    </row>
    <row r="418" customFormat="false" ht="15" hidden="false" customHeight="false" outlineLevel="0" collapsed="false">
      <c r="A418" s="28" t="s">
        <v>698</v>
      </c>
      <c r="B418" s="53" t="s">
        <v>463</v>
      </c>
      <c r="C418" s="30" t="s">
        <v>25</v>
      </c>
      <c r="D418" s="104" t="n">
        <v>10.059674914</v>
      </c>
      <c r="E418" s="75" t="n">
        <v>9.61924995</v>
      </c>
      <c r="F418" s="105" t="n">
        <f aca="false">E418-D418</f>
        <v>-0.440424964</v>
      </c>
      <c r="G418" s="106" t="n">
        <f aca="false">F418/D418</f>
        <v>-0.0437812322729299</v>
      </c>
      <c r="H418" s="107" t="s">
        <v>26</v>
      </c>
    </row>
    <row r="419" customFormat="false" ht="15" hidden="false" customHeight="false" outlineLevel="0" collapsed="false">
      <c r="A419" s="28" t="s">
        <v>699</v>
      </c>
      <c r="B419" s="53" t="s">
        <v>466</v>
      </c>
      <c r="C419" s="30" t="s">
        <v>25</v>
      </c>
      <c r="D419" s="104" t="n">
        <f aca="false">54.4790366683435-0.321742299999926-0.79724211</f>
        <v>53.3600522583436</v>
      </c>
      <c r="E419" s="75" t="n">
        <v>53.237265</v>
      </c>
      <c r="F419" s="105" t="n">
        <f aca="false">E419-D419</f>
        <v>-0.122787258343571</v>
      </c>
      <c r="G419" s="106" t="n">
        <f aca="false">F419/D419</f>
        <v>-0.00230110828507241</v>
      </c>
      <c r="H419" s="107" t="s">
        <v>26</v>
      </c>
    </row>
    <row r="420" customFormat="false" ht="15" hidden="false" customHeight="false" outlineLevel="0" collapsed="false">
      <c r="A420" s="28" t="s">
        <v>700</v>
      </c>
      <c r="B420" s="53" t="s">
        <v>469</v>
      </c>
      <c r="C420" s="30" t="s">
        <v>25</v>
      </c>
      <c r="D420" s="104" t="n">
        <v>0</v>
      </c>
      <c r="E420" s="104" t="n">
        <v>0</v>
      </c>
      <c r="F420" s="105" t="n">
        <f aca="false">E420-D420</f>
        <v>0</v>
      </c>
      <c r="G420" s="106" t="n">
        <v>0</v>
      </c>
      <c r="H420" s="107" t="s">
        <v>26</v>
      </c>
    </row>
    <row r="421" customFormat="false" ht="15" hidden="false" customHeight="false" outlineLevel="0" collapsed="false">
      <c r="A421" s="28" t="s">
        <v>701</v>
      </c>
      <c r="B421" s="53" t="s">
        <v>475</v>
      </c>
      <c r="C421" s="30" t="s">
        <v>25</v>
      </c>
      <c r="D421" s="104" t="n">
        <v>2.95955430934387</v>
      </c>
      <c r="E421" s="75" t="n">
        <v>2.9595543</v>
      </c>
      <c r="F421" s="105" t="n">
        <f aca="false">E421-D421</f>
        <v>-9.34386967799128E-009</v>
      </c>
      <c r="G421" s="106" t="n">
        <f aca="false">F421/D421</f>
        <v>-3.15718811055128E-009</v>
      </c>
      <c r="H421" s="107" t="s">
        <v>26</v>
      </c>
    </row>
    <row r="422" customFormat="false" ht="15" hidden="false" customHeight="false" outlineLevel="0" collapsed="false">
      <c r="A422" s="28" t="s">
        <v>702</v>
      </c>
      <c r="B422" s="53" t="s">
        <v>478</v>
      </c>
      <c r="C422" s="30" t="s">
        <v>25</v>
      </c>
      <c r="D422" s="104" t="n">
        <v>0</v>
      </c>
      <c r="E422" s="104" t="n">
        <v>0</v>
      </c>
      <c r="F422" s="105" t="n">
        <f aca="false">E422-D422</f>
        <v>0</v>
      </c>
      <c r="G422" s="106" t="n">
        <v>0</v>
      </c>
      <c r="H422" s="107" t="s">
        <v>26</v>
      </c>
    </row>
    <row r="423" customFormat="false" ht="26.95" hidden="false" customHeight="false" outlineLevel="0" collapsed="false">
      <c r="A423" s="28" t="s">
        <v>703</v>
      </c>
      <c r="B423" s="53" t="s">
        <v>481</v>
      </c>
      <c r="C423" s="30" t="s">
        <v>25</v>
      </c>
      <c r="D423" s="104" t="n">
        <f aca="false">SUM(D424:D425)</f>
        <v>0</v>
      </c>
      <c r="E423" s="104" t="n">
        <f aca="false">SUM(E424:E425)</f>
        <v>0</v>
      </c>
      <c r="F423" s="105" t="n">
        <f aca="false">E423-D423</f>
        <v>0</v>
      </c>
      <c r="G423" s="106" t="n">
        <v>0</v>
      </c>
      <c r="H423" s="107" t="s">
        <v>26</v>
      </c>
    </row>
    <row r="424" customFormat="false" ht="15" hidden="false" customHeight="false" outlineLevel="0" collapsed="false">
      <c r="A424" s="28" t="s">
        <v>704</v>
      </c>
      <c r="B424" s="47" t="s">
        <v>52</v>
      </c>
      <c r="C424" s="30" t="s">
        <v>25</v>
      </c>
      <c r="D424" s="104" t="n">
        <v>0</v>
      </c>
      <c r="E424" s="104" t="n">
        <v>0</v>
      </c>
      <c r="F424" s="105" t="n">
        <f aca="false">E424-D424</f>
        <v>0</v>
      </c>
      <c r="G424" s="106" t="n">
        <v>0</v>
      </c>
      <c r="H424" s="107" t="s">
        <v>26</v>
      </c>
    </row>
    <row r="425" customFormat="false" ht="15" hidden="false" customHeight="false" outlineLevel="0" collapsed="false">
      <c r="A425" s="28" t="s">
        <v>705</v>
      </c>
      <c r="B425" s="108" t="s">
        <v>54</v>
      </c>
      <c r="C425" s="30" t="s">
        <v>25</v>
      </c>
      <c r="D425" s="104" t="n">
        <v>0</v>
      </c>
      <c r="E425" s="104" t="n">
        <v>0</v>
      </c>
      <c r="F425" s="105" t="n">
        <f aca="false">E425-D425</f>
        <v>0</v>
      </c>
      <c r="G425" s="106" t="n">
        <v>0</v>
      </c>
      <c r="H425" s="107" t="s">
        <v>26</v>
      </c>
    </row>
    <row r="426" customFormat="false" ht="15" hidden="false" customHeight="false" outlineLevel="0" collapsed="false">
      <c r="A426" s="28" t="s">
        <v>706</v>
      </c>
      <c r="B426" s="38" t="s">
        <v>707</v>
      </c>
      <c r="C426" s="30" t="s">
        <v>25</v>
      </c>
      <c r="D426" s="104" t="n">
        <v>0</v>
      </c>
      <c r="E426" s="104" t="n">
        <v>0</v>
      </c>
      <c r="F426" s="105" t="n">
        <f aca="false">E426-D426</f>
        <v>0</v>
      </c>
      <c r="G426" s="106" t="n">
        <v>0</v>
      </c>
      <c r="H426" s="107" t="s">
        <v>26</v>
      </c>
    </row>
    <row r="427" customFormat="false" ht="15" hidden="false" customHeight="false" outlineLevel="0" collapsed="false">
      <c r="A427" s="28" t="s">
        <v>708</v>
      </c>
      <c r="B427" s="38" t="s">
        <v>709</v>
      </c>
      <c r="C427" s="30" t="s">
        <v>25</v>
      </c>
      <c r="D427" s="104" t="n">
        <f aca="false">D428+D432+D433+D434+D435+D436+D437</f>
        <v>0</v>
      </c>
      <c r="E427" s="104" t="n">
        <f aca="false">E428+E432+E433+E434+E435+E436+E437</f>
        <v>0</v>
      </c>
      <c r="F427" s="105" t="n">
        <f aca="false">E427-D427</f>
        <v>0</v>
      </c>
      <c r="G427" s="106" t="n">
        <v>0</v>
      </c>
      <c r="H427" s="107" t="s">
        <v>26</v>
      </c>
    </row>
    <row r="428" customFormat="false" ht="15" hidden="false" customHeight="false" outlineLevel="0" collapsed="false">
      <c r="A428" s="28" t="s">
        <v>710</v>
      </c>
      <c r="B428" s="53" t="s">
        <v>694</v>
      </c>
      <c r="C428" s="30" t="s">
        <v>25</v>
      </c>
      <c r="D428" s="104" t="n">
        <f aca="false">SUM(D429:D431)</f>
        <v>0</v>
      </c>
      <c r="E428" s="104" t="n">
        <f aca="false">SUM(E429:E431)</f>
        <v>0</v>
      </c>
      <c r="F428" s="105" t="n">
        <f aca="false">E428-D428</f>
        <v>0</v>
      </c>
      <c r="G428" s="106" t="n">
        <v>0</v>
      </c>
      <c r="H428" s="107" t="s">
        <v>26</v>
      </c>
    </row>
    <row r="429" customFormat="false" ht="26.95" hidden="false" customHeight="false" outlineLevel="0" collapsed="false">
      <c r="A429" s="28" t="s">
        <v>711</v>
      </c>
      <c r="B429" s="53" t="s">
        <v>30</v>
      </c>
      <c r="C429" s="30" t="s">
        <v>25</v>
      </c>
      <c r="D429" s="104" t="n">
        <v>0</v>
      </c>
      <c r="E429" s="104" t="n">
        <v>0</v>
      </c>
      <c r="F429" s="105" t="n">
        <f aca="false">E429-D429</f>
        <v>0</v>
      </c>
      <c r="G429" s="106" t="n">
        <v>0</v>
      </c>
      <c r="H429" s="107" t="s">
        <v>26</v>
      </c>
      <c r="I429" s="109"/>
      <c r="J429" s="110"/>
    </row>
    <row r="430" customFormat="false" ht="26.95" hidden="false" customHeight="false" outlineLevel="0" collapsed="false">
      <c r="A430" s="28" t="s">
        <v>712</v>
      </c>
      <c r="B430" s="53" t="s">
        <v>33</v>
      </c>
      <c r="C430" s="30" t="s">
        <v>25</v>
      </c>
      <c r="D430" s="104" t="n">
        <v>0</v>
      </c>
      <c r="E430" s="104" t="n">
        <v>0</v>
      </c>
      <c r="F430" s="105" t="n">
        <f aca="false">E430-D430</f>
        <v>0</v>
      </c>
      <c r="G430" s="106" t="n">
        <v>0</v>
      </c>
      <c r="H430" s="107" t="s">
        <v>26</v>
      </c>
      <c r="I430" s="111"/>
    </row>
    <row r="431" customFormat="false" ht="26.95" hidden="false" customHeight="false" outlineLevel="0" collapsed="false">
      <c r="A431" s="28" t="s">
        <v>713</v>
      </c>
      <c r="B431" s="53" t="s">
        <v>35</v>
      </c>
      <c r="C431" s="30" t="s">
        <v>25</v>
      </c>
      <c r="D431" s="104" t="n">
        <v>0</v>
      </c>
      <c r="E431" s="104" t="n">
        <v>0</v>
      </c>
      <c r="F431" s="105" t="n">
        <f aca="false">E431-D431</f>
        <v>0</v>
      </c>
      <c r="G431" s="106" t="n">
        <v>0</v>
      </c>
      <c r="H431" s="107" t="s">
        <v>26</v>
      </c>
    </row>
    <row r="432" customFormat="false" ht="15" hidden="false" customHeight="false" outlineLevel="0" collapsed="false">
      <c r="A432" s="28" t="s">
        <v>714</v>
      </c>
      <c r="B432" s="53" t="s">
        <v>463</v>
      </c>
      <c r="C432" s="30" t="s">
        <v>25</v>
      </c>
      <c r="D432" s="104" t="n">
        <v>0</v>
      </c>
      <c r="E432" s="104" t="n">
        <v>0</v>
      </c>
      <c r="F432" s="105" t="n">
        <f aca="false">E432-D432</f>
        <v>0</v>
      </c>
      <c r="G432" s="106" t="n">
        <v>0</v>
      </c>
      <c r="H432" s="107" t="s">
        <v>26</v>
      </c>
    </row>
    <row r="433" customFormat="false" ht="15" hidden="false" customHeight="false" outlineLevel="0" collapsed="false">
      <c r="A433" s="28" t="s">
        <v>715</v>
      </c>
      <c r="B433" s="53" t="s">
        <v>466</v>
      </c>
      <c r="C433" s="30" t="s">
        <v>25</v>
      </c>
      <c r="D433" s="104" t="n">
        <v>0</v>
      </c>
      <c r="E433" s="104" t="n">
        <v>0</v>
      </c>
      <c r="F433" s="105" t="n">
        <f aca="false">E433-D433</f>
        <v>0</v>
      </c>
      <c r="G433" s="106" t="n">
        <v>0</v>
      </c>
      <c r="H433" s="107" t="s">
        <v>26</v>
      </c>
    </row>
    <row r="434" customFormat="false" ht="15" hidden="false" customHeight="false" outlineLevel="0" collapsed="false">
      <c r="A434" s="28" t="s">
        <v>716</v>
      </c>
      <c r="B434" s="53" t="s">
        <v>469</v>
      </c>
      <c r="C434" s="30" t="s">
        <v>25</v>
      </c>
      <c r="D434" s="104" t="n">
        <v>0</v>
      </c>
      <c r="E434" s="104" t="n">
        <v>0</v>
      </c>
      <c r="F434" s="105" t="n">
        <f aca="false">E434-D434</f>
        <v>0</v>
      </c>
      <c r="G434" s="106" t="n">
        <v>0</v>
      </c>
      <c r="H434" s="107" t="s">
        <v>26</v>
      </c>
    </row>
    <row r="435" customFormat="false" ht="15" hidden="false" customHeight="false" outlineLevel="0" collapsed="false">
      <c r="A435" s="28" t="s">
        <v>717</v>
      </c>
      <c r="B435" s="53" t="s">
        <v>475</v>
      </c>
      <c r="C435" s="30" t="s">
        <v>25</v>
      </c>
      <c r="D435" s="104" t="n">
        <v>0</v>
      </c>
      <c r="E435" s="104" t="n">
        <v>0</v>
      </c>
      <c r="F435" s="105" t="n">
        <f aca="false">E435-D435</f>
        <v>0</v>
      </c>
      <c r="G435" s="106" t="n">
        <v>0</v>
      </c>
      <c r="H435" s="107" t="s">
        <v>26</v>
      </c>
    </row>
    <row r="436" customFormat="false" ht="15" hidden="false" customHeight="false" outlineLevel="0" collapsed="false">
      <c r="A436" s="28" t="s">
        <v>718</v>
      </c>
      <c r="B436" s="53" t="s">
        <v>478</v>
      </c>
      <c r="C436" s="30" t="s">
        <v>25</v>
      </c>
      <c r="D436" s="104" t="n">
        <v>0</v>
      </c>
      <c r="E436" s="104" t="n">
        <v>0</v>
      </c>
      <c r="F436" s="105" t="n">
        <f aca="false">E436-D436</f>
        <v>0</v>
      </c>
      <c r="G436" s="106" t="n">
        <v>0</v>
      </c>
      <c r="H436" s="107" t="s">
        <v>26</v>
      </c>
    </row>
    <row r="437" customFormat="false" ht="26.95" hidden="false" customHeight="false" outlineLevel="0" collapsed="false">
      <c r="A437" s="28" t="s">
        <v>719</v>
      </c>
      <c r="B437" s="53" t="s">
        <v>481</v>
      </c>
      <c r="C437" s="30" t="s">
        <v>25</v>
      </c>
      <c r="D437" s="104" t="n">
        <f aca="false">SUM(D438:D439)</f>
        <v>0</v>
      </c>
      <c r="E437" s="104" t="n">
        <f aca="false">SUM(E438:E439)</f>
        <v>0</v>
      </c>
      <c r="F437" s="105" t="n">
        <f aca="false">E437-D437</f>
        <v>0</v>
      </c>
      <c r="G437" s="106" t="n">
        <v>0</v>
      </c>
      <c r="H437" s="107" t="s">
        <v>26</v>
      </c>
    </row>
    <row r="438" customFormat="false" ht="15" hidden="false" customHeight="false" outlineLevel="0" collapsed="false">
      <c r="A438" s="28" t="s">
        <v>720</v>
      </c>
      <c r="B438" s="112" t="s">
        <v>52</v>
      </c>
      <c r="C438" s="30" t="s">
        <v>25</v>
      </c>
      <c r="D438" s="104" t="n">
        <v>0</v>
      </c>
      <c r="E438" s="104" t="n">
        <v>0</v>
      </c>
      <c r="F438" s="105" t="n">
        <f aca="false">E438-D438</f>
        <v>0</v>
      </c>
      <c r="G438" s="106" t="n">
        <v>0</v>
      </c>
      <c r="H438" s="107" t="s">
        <v>26</v>
      </c>
    </row>
    <row r="439" customFormat="false" ht="15" hidden="false" customHeight="false" outlineLevel="0" collapsed="false">
      <c r="A439" s="28" t="s">
        <v>721</v>
      </c>
      <c r="B439" s="112" t="s">
        <v>54</v>
      </c>
      <c r="C439" s="30" t="s">
        <v>25</v>
      </c>
      <c r="D439" s="104" t="n">
        <v>0</v>
      </c>
      <c r="E439" s="104" t="n">
        <v>0</v>
      </c>
      <c r="F439" s="105" t="n">
        <f aca="false">E439-D439</f>
        <v>0</v>
      </c>
      <c r="G439" s="106" t="n">
        <v>0</v>
      </c>
      <c r="H439" s="107" t="s">
        <v>26</v>
      </c>
    </row>
    <row r="440" customFormat="false" ht="15" hidden="false" customHeight="false" outlineLevel="0" collapsed="false">
      <c r="A440" s="28" t="s">
        <v>38</v>
      </c>
      <c r="B440" s="38" t="s">
        <v>722</v>
      </c>
      <c r="C440" s="30" t="s">
        <v>25</v>
      </c>
      <c r="D440" s="104" t="n">
        <f aca="false">73.4183621-0.15944841</f>
        <v>73.25891369</v>
      </c>
      <c r="E440" s="75" t="n">
        <v>35.28511426</v>
      </c>
      <c r="F440" s="105" t="n">
        <f aca="false">E440-D440</f>
        <v>-37.97379943</v>
      </c>
      <c r="G440" s="106" t="n">
        <f aca="false">F440/D440</f>
        <v>-0.518350566740433</v>
      </c>
      <c r="H440" s="107" t="s">
        <v>723</v>
      </c>
    </row>
    <row r="441" customFormat="false" ht="15" hidden="false" customHeight="false" outlineLevel="0" collapsed="false">
      <c r="A441" s="28" t="s">
        <v>40</v>
      </c>
      <c r="B441" s="38" t="s">
        <v>724</v>
      </c>
      <c r="C441" s="30" t="s">
        <v>25</v>
      </c>
      <c r="D441" s="104" t="n">
        <f aca="false">SUM(D442:D445)</f>
        <v>178.126134247829</v>
      </c>
      <c r="E441" s="75" t="n">
        <f aca="false">E444</f>
        <v>144.00381389</v>
      </c>
      <c r="F441" s="105" t="n">
        <f aca="false">E441-D441</f>
        <v>-34.122320357829</v>
      </c>
      <c r="G441" s="106" t="n">
        <f aca="false">F441/D441</f>
        <v>-0.191562683948186</v>
      </c>
      <c r="H441" s="107" t="s">
        <v>26</v>
      </c>
    </row>
    <row r="442" customFormat="false" ht="15" hidden="false" customHeight="false" outlineLevel="0" collapsed="false">
      <c r="A442" s="28" t="s">
        <v>725</v>
      </c>
      <c r="B442" s="53" t="s">
        <v>726</v>
      </c>
      <c r="C442" s="30" t="s">
        <v>25</v>
      </c>
      <c r="D442" s="104" t="n">
        <v>0</v>
      </c>
      <c r="E442" s="104" t="n">
        <v>0</v>
      </c>
      <c r="F442" s="105" t="n">
        <f aca="false">E442-D442</f>
        <v>0</v>
      </c>
      <c r="G442" s="106" t="n">
        <v>0</v>
      </c>
      <c r="H442" s="107" t="s">
        <v>26</v>
      </c>
    </row>
    <row r="443" customFormat="false" ht="15" hidden="false" customHeight="false" outlineLevel="0" collapsed="false">
      <c r="A443" s="28" t="s">
        <v>727</v>
      </c>
      <c r="B443" s="53" t="s">
        <v>728</v>
      </c>
      <c r="C443" s="30" t="s">
        <v>25</v>
      </c>
      <c r="D443" s="104" t="n">
        <v>0</v>
      </c>
      <c r="E443" s="104" t="n">
        <v>0</v>
      </c>
      <c r="F443" s="105" t="n">
        <f aca="false">E443-D443</f>
        <v>0</v>
      </c>
      <c r="G443" s="106" t="n">
        <v>0</v>
      </c>
      <c r="H443" s="107" t="s">
        <v>26</v>
      </c>
    </row>
    <row r="444" customFormat="false" ht="26.95" hidden="false" customHeight="false" outlineLevel="0" collapsed="false">
      <c r="A444" s="28" t="s">
        <v>729</v>
      </c>
      <c r="B444" s="53" t="s">
        <v>730</v>
      </c>
      <c r="C444" s="30" t="s">
        <v>25</v>
      </c>
      <c r="D444" s="104" t="n">
        <v>178.126134247829</v>
      </c>
      <c r="E444" s="75" t="n">
        <v>144.00381389</v>
      </c>
      <c r="F444" s="105" t="n">
        <f aca="false">E444-D444</f>
        <v>-34.122320357829</v>
      </c>
      <c r="G444" s="106" t="n">
        <f aca="false">F444/D444</f>
        <v>-0.191562683948186</v>
      </c>
      <c r="H444" s="107" t="s">
        <v>653</v>
      </c>
    </row>
    <row r="445" customFormat="false" ht="15" hidden="false" customHeight="false" outlineLevel="0" collapsed="false">
      <c r="A445" s="28" t="s">
        <v>731</v>
      </c>
      <c r="B445" s="53" t="s">
        <v>732</v>
      </c>
      <c r="C445" s="30" t="s">
        <v>25</v>
      </c>
      <c r="D445" s="104" t="n">
        <v>0</v>
      </c>
      <c r="E445" s="104" t="n">
        <v>0</v>
      </c>
      <c r="F445" s="105" t="n">
        <f aca="false">E445-D445</f>
        <v>0</v>
      </c>
      <c r="G445" s="106" t="n">
        <v>0</v>
      </c>
      <c r="H445" s="107" t="s">
        <v>26</v>
      </c>
    </row>
    <row r="446" customFormat="false" ht="15" hidden="false" customHeight="false" outlineLevel="0" collapsed="false">
      <c r="A446" s="28" t="s">
        <v>58</v>
      </c>
      <c r="B446" s="68" t="s">
        <v>733</v>
      </c>
      <c r="C446" s="30" t="s">
        <v>25</v>
      </c>
      <c r="D446" s="104" t="n">
        <v>0</v>
      </c>
      <c r="E446" s="104" t="n">
        <v>0</v>
      </c>
      <c r="F446" s="105" t="n">
        <f aca="false">E446-D446</f>
        <v>0</v>
      </c>
      <c r="G446" s="106" t="n">
        <v>0</v>
      </c>
      <c r="H446" s="107" t="s">
        <v>26</v>
      </c>
    </row>
    <row r="447" customFormat="false" ht="15" hidden="false" customHeight="false" outlineLevel="0" collapsed="false">
      <c r="A447" s="28" t="s">
        <v>60</v>
      </c>
      <c r="B447" s="38" t="s">
        <v>734</v>
      </c>
      <c r="C447" s="30" t="s">
        <v>25</v>
      </c>
      <c r="D447" s="104" t="n">
        <v>0</v>
      </c>
      <c r="E447" s="104" t="n">
        <v>0</v>
      </c>
      <c r="F447" s="105" t="n">
        <f aca="false">E447-D447</f>
        <v>0</v>
      </c>
      <c r="G447" s="106" t="n">
        <v>0</v>
      </c>
      <c r="H447" s="107" t="s">
        <v>26</v>
      </c>
    </row>
    <row r="448" customFormat="false" ht="15" hidden="false" customHeight="false" outlineLevel="0" collapsed="false">
      <c r="A448" s="28" t="s">
        <v>64</v>
      </c>
      <c r="B448" s="38" t="s">
        <v>735</v>
      </c>
      <c r="C448" s="30" t="s">
        <v>25</v>
      </c>
      <c r="D448" s="104" t="n">
        <v>0</v>
      </c>
      <c r="E448" s="104" t="n">
        <v>0</v>
      </c>
      <c r="F448" s="105" t="n">
        <f aca="false">E448-D448</f>
        <v>0</v>
      </c>
      <c r="G448" s="106" t="n">
        <v>0</v>
      </c>
      <c r="H448" s="107" t="s">
        <v>26</v>
      </c>
    </row>
    <row r="449" customFormat="false" ht="15" hidden="false" customHeight="false" outlineLevel="0" collapsed="false">
      <c r="A449" s="28" t="s">
        <v>65</v>
      </c>
      <c r="B449" s="38" t="s">
        <v>736</v>
      </c>
      <c r="C449" s="30" t="s">
        <v>25</v>
      </c>
      <c r="D449" s="104" t="n">
        <v>0</v>
      </c>
      <c r="E449" s="104" t="n">
        <v>0</v>
      </c>
      <c r="F449" s="105" t="n">
        <f aca="false">E449-D449</f>
        <v>0</v>
      </c>
      <c r="G449" s="106" t="n">
        <v>0</v>
      </c>
      <c r="H449" s="107" t="s">
        <v>26</v>
      </c>
    </row>
    <row r="450" customFormat="false" ht="15" hidden="false" customHeight="false" outlineLevel="0" collapsed="false">
      <c r="A450" s="28" t="s">
        <v>66</v>
      </c>
      <c r="B450" s="38" t="s">
        <v>737</v>
      </c>
      <c r="C450" s="30" t="s">
        <v>25</v>
      </c>
      <c r="D450" s="104" t="n">
        <v>0</v>
      </c>
      <c r="E450" s="104" t="n">
        <v>0</v>
      </c>
      <c r="F450" s="105" t="n">
        <f aca="false">E450-D450</f>
        <v>0</v>
      </c>
      <c r="G450" s="106" t="n">
        <v>0</v>
      </c>
      <c r="H450" s="107" t="s">
        <v>26</v>
      </c>
    </row>
    <row r="451" customFormat="false" ht="15" hidden="false" customHeight="false" outlineLevel="0" collapsed="false">
      <c r="A451" s="28" t="s">
        <v>67</v>
      </c>
      <c r="B451" s="38" t="s">
        <v>738</v>
      </c>
      <c r="C451" s="30" t="s">
        <v>25</v>
      </c>
      <c r="D451" s="104" t="n">
        <v>0</v>
      </c>
      <c r="E451" s="104" t="n">
        <v>0</v>
      </c>
      <c r="F451" s="105" t="n">
        <f aca="false">E451-D451</f>
        <v>0</v>
      </c>
      <c r="G451" s="106" t="n">
        <v>0</v>
      </c>
      <c r="H451" s="107" t="s">
        <v>26</v>
      </c>
    </row>
    <row r="452" customFormat="false" ht="15" hidden="false" customHeight="false" outlineLevel="0" collapsed="false">
      <c r="A452" s="28" t="s">
        <v>123</v>
      </c>
      <c r="B452" s="38" t="s">
        <v>360</v>
      </c>
      <c r="C452" s="30" t="s">
        <v>25</v>
      </c>
      <c r="D452" s="104" t="n">
        <v>0</v>
      </c>
      <c r="E452" s="104" t="n">
        <v>0</v>
      </c>
      <c r="F452" s="105" t="n">
        <f aca="false">E452-D452</f>
        <v>0</v>
      </c>
      <c r="G452" s="106" t="n">
        <v>0</v>
      </c>
      <c r="H452" s="107" t="s">
        <v>26</v>
      </c>
    </row>
    <row r="453" customFormat="false" ht="26.95" hidden="false" customHeight="false" outlineLevel="0" collapsed="false">
      <c r="A453" s="28" t="s">
        <v>739</v>
      </c>
      <c r="B453" s="53" t="s">
        <v>740</v>
      </c>
      <c r="C453" s="30" t="s">
        <v>25</v>
      </c>
      <c r="D453" s="104" t="n">
        <v>0</v>
      </c>
      <c r="E453" s="104" t="n">
        <v>0</v>
      </c>
      <c r="F453" s="105" t="n">
        <f aca="false">E453-D453</f>
        <v>0</v>
      </c>
      <c r="G453" s="106" t="n">
        <v>0</v>
      </c>
      <c r="H453" s="107" t="s">
        <v>26</v>
      </c>
    </row>
    <row r="454" customFormat="false" ht="26.95" hidden="false" customHeight="false" outlineLevel="0" collapsed="false">
      <c r="A454" s="28" t="s">
        <v>126</v>
      </c>
      <c r="B454" s="38" t="s">
        <v>362</v>
      </c>
      <c r="C454" s="30" t="s">
        <v>25</v>
      </c>
      <c r="D454" s="104" t="n">
        <v>0</v>
      </c>
      <c r="E454" s="104" t="n">
        <v>0</v>
      </c>
      <c r="F454" s="105" t="n">
        <f aca="false">E454-D454</f>
        <v>0</v>
      </c>
      <c r="G454" s="106" t="n">
        <v>0</v>
      </c>
      <c r="H454" s="107" t="s">
        <v>26</v>
      </c>
    </row>
    <row r="455" customFormat="false" ht="39.7" hidden="false" customHeight="false" outlineLevel="0" collapsed="false">
      <c r="A455" s="28" t="s">
        <v>741</v>
      </c>
      <c r="B455" s="53" t="s">
        <v>742</v>
      </c>
      <c r="C455" s="30" t="s">
        <v>25</v>
      </c>
      <c r="D455" s="104" t="n">
        <v>0</v>
      </c>
      <c r="E455" s="104" t="n">
        <v>0</v>
      </c>
      <c r="F455" s="105" t="n">
        <f aca="false">E455-D455</f>
        <v>0</v>
      </c>
      <c r="G455" s="106" t="n">
        <v>0</v>
      </c>
      <c r="H455" s="107" t="s">
        <v>26</v>
      </c>
    </row>
    <row r="456" customFormat="false" ht="15" hidden="false" customHeight="false" outlineLevel="0" collapsed="false">
      <c r="A456" s="28" t="s">
        <v>68</v>
      </c>
      <c r="B456" s="38" t="s">
        <v>743</v>
      </c>
      <c r="C456" s="30" t="s">
        <v>25</v>
      </c>
      <c r="D456" s="104" t="n">
        <v>0</v>
      </c>
      <c r="E456" s="104" t="n">
        <v>0</v>
      </c>
      <c r="F456" s="105" t="n">
        <f aca="false">E456-D456</f>
        <v>0</v>
      </c>
      <c r="G456" s="106" t="n">
        <v>0</v>
      </c>
      <c r="H456" s="107" t="s">
        <v>26</v>
      </c>
    </row>
    <row r="457" customFormat="false" ht="15" hidden="false" customHeight="false" outlineLevel="0" collapsed="false">
      <c r="A457" s="28" t="s">
        <v>69</v>
      </c>
      <c r="B457" s="38" t="s">
        <v>744</v>
      </c>
      <c r="C457" s="30" t="s">
        <v>25</v>
      </c>
      <c r="D457" s="104" t="n">
        <v>0</v>
      </c>
      <c r="E457" s="104" t="n">
        <v>0</v>
      </c>
      <c r="F457" s="105" t="n">
        <f aca="false">E457-D457</f>
        <v>0</v>
      </c>
      <c r="G457" s="106" t="n">
        <v>0</v>
      </c>
      <c r="H457" s="107" t="s">
        <v>26</v>
      </c>
    </row>
    <row r="458" customFormat="false" ht="15" hidden="false" customHeight="false" outlineLevel="0" collapsed="false">
      <c r="A458" s="28" t="s">
        <v>147</v>
      </c>
      <c r="B458" s="29" t="s">
        <v>140</v>
      </c>
      <c r="C458" s="113" t="s">
        <v>31</v>
      </c>
      <c r="D458" s="114" t="s">
        <v>557</v>
      </c>
      <c r="E458" s="114" t="s">
        <v>557</v>
      </c>
      <c r="F458" s="114" t="s">
        <v>557</v>
      </c>
      <c r="G458" s="114" t="s">
        <v>557</v>
      </c>
      <c r="H458" s="107" t="s">
        <v>26</v>
      </c>
    </row>
    <row r="459" customFormat="false" ht="40.3" hidden="false" customHeight="false" outlineLevel="0" collapsed="false">
      <c r="A459" s="28" t="s">
        <v>745</v>
      </c>
      <c r="B459" s="38" t="s">
        <v>746</v>
      </c>
      <c r="C459" s="30" t="s">
        <v>25</v>
      </c>
      <c r="D459" s="104" t="n">
        <f aca="false">22.79772607+102.15828257</f>
        <v>124.95600864</v>
      </c>
      <c r="E459" s="105" t="n">
        <f aca="false">18.40313654+97.3538337</f>
        <v>115.75697024</v>
      </c>
      <c r="F459" s="105" t="n">
        <f aca="false">E459-D459</f>
        <v>-9.19903840000001</v>
      </c>
      <c r="G459" s="106" t="n">
        <f aca="false">F459/D459</f>
        <v>-0.0736182157234436</v>
      </c>
      <c r="H459" s="107" t="s">
        <v>26</v>
      </c>
    </row>
    <row r="460" customFormat="false" ht="15" hidden="false" customHeight="false" outlineLevel="0" collapsed="false">
      <c r="A460" s="28" t="s">
        <v>150</v>
      </c>
      <c r="B460" s="48" t="s">
        <v>747</v>
      </c>
      <c r="C460" s="30" t="s">
        <v>25</v>
      </c>
      <c r="D460" s="104" t="n">
        <f aca="false">32.45302327+47.2252436+25.878</f>
        <v>105.55626687</v>
      </c>
      <c r="E460" s="105" t="n">
        <f aca="false">E462</f>
        <v>10.14080106</v>
      </c>
      <c r="F460" s="105" t="n">
        <f aca="false">E460-D460</f>
        <v>-95.41546581</v>
      </c>
      <c r="G460" s="106" t="n">
        <f aca="false">F460/D460</f>
        <v>-0.903929900509942</v>
      </c>
      <c r="H460" s="107" t="s">
        <v>26</v>
      </c>
    </row>
    <row r="461" customFormat="false" ht="27.15" hidden="false" customHeight="false" outlineLevel="0" collapsed="false">
      <c r="A461" s="28" t="s">
        <v>748</v>
      </c>
      <c r="B461" s="38" t="s">
        <v>749</v>
      </c>
      <c r="C461" s="30" t="s">
        <v>25</v>
      </c>
      <c r="D461" s="104" t="n">
        <v>47.2252436</v>
      </c>
      <c r="E461" s="105" t="n">
        <v>0</v>
      </c>
      <c r="F461" s="105" t="n">
        <f aca="false">E461-D461</f>
        <v>-47.2252436</v>
      </c>
      <c r="G461" s="106" t="n">
        <f aca="false">F461/D461</f>
        <v>-1</v>
      </c>
      <c r="H461" s="107" t="s">
        <v>26</v>
      </c>
    </row>
    <row r="462" customFormat="false" ht="78.7" hidden="false" customHeight="false" outlineLevel="0" collapsed="false">
      <c r="A462" s="28" t="s">
        <v>750</v>
      </c>
      <c r="B462" s="38" t="s">
        <v>751</v>
      </c>
      <c r="C462" s="30" t="s">
        <v>25</v>
      </c>
      <c r="D462" s="104" t="n">
        <v>25.878</v>
      </c>
      <c r="E462" s="105" t="n">
        <f aca="false">10.14080106</f>
        <v>10.14080106</v>
      </c>
      <c r="F462" s="105" t="n">
        <f aca="false">E462-D462</f>
        <v>-15.73719894</v>
      </c>
      <c r="G462" s="106" t="n">
        <f aca="false">F462/D462</f>
        <v>-0.608130417342917</v>
      </c>
      <c r="H462" s="107" t="s">
        <v>26</v>
      </c>
    </row>
    <row r="463" customFormat="false" ht="15" hidden="false" customHeight="false" outlineLevel="0" collapsed="false">
      <c r="A463" s="28" t="s">
        <v>152</v>
      </c>
      <c r="B463" s="38" t="s">
        <v>752</v>
      </c>
      <c r="C463" s="30" t="s">
        <v>25</v>
      </c>
      <c r="D463" s="104" t="n">
        <v>0</v>
      </c>
      <c r="E463" s="105" t="n">
        <v>0</v>
      </c>
      <c r="F463" s="105" t="n">
        <f aca="false">E463-D463</f>
        <v>0</v>
      </c>
      <c r="G463" s="106" t="n">
        <v>0</v>
      </c>
      <c r="H463" s="107" t="s">
        <v>26</v>
      </c>
    </row>
    <row r="464" customFormat="false" ht="15" hidden="false" customHeight="false" outlineLevel="0" collapsed="false">
      <c r="A464" s="28" t="s">
        <v>753</v>
      </c>
      <c r="B464" s="48" t="s">
        <v>754</v>
      </c>
      <c r="C464" s="30" t="s">
        <v>25</v>
      </c>
      <c r="D464" s="104" t="n">
        <v>19.39974177</v>
      </c>
      <c r="E464" s="105" t="n">
        <v>0</v>
      </c>
      <c r="F464" s="105" t="n">
        <f aca="false">E464-D464</f>
        <v>-19.39974177</v>
      </c>
      <c r="G464" s="106" t="n">
        <f aca="false">F464/D464</f>
        <v>-1</v>
      </c>
      <c r="H464" s="107" t="s">
        <v>26</v>
      </c>
    </row>
    <row r="465" customFormat="false" ht="39.7" hidden="false" customHeight="false" outlineLevel="0" collapsed="false">
      <c r="A465" s="28" t="s">
        <v>153</v>
      </c>
      <c r="B465" s="38" t="s">
        <v>755</v>
      </c>
      <c r="C465" s="113" t="s">
        <v>31</v>
      </c>
      <c r="D465" s="114" t="s">
        <v>557</v>
      </c>
      <c r="E465" s="114" t="s">
        <v>557</v>
      </c>
      <c r="F465" s="114" t="s">
        <v>557</v>
      </c>
      <c r="G465" s="114" t="s">
        <v>557</v>
      </c>
      <c r="H465" s="107" t="s">
        <v>26</v>
      </c>
    </row>
    <row r="466" customFormat="false" ht="26.95" hidden="false" customHeight="false" outlineLevel="0" collapsed="false">
      <c r="A466" s="28" t="s">
        <v>756</v>
      </c>
      <c r="B466" s="43" t="s">
        <v>757</v>
      </c>
      <c r="C466" s="30" t="s">
        <v>25</v>
      </c>
      <c r="D466" s="104" t="s">
        <v>31</v>
      </c>
      <c r="E466" s="75" t="s">
        <v>31</v>
      </c>
      <c r="F466" s="75" t="s">
        <v>31</v>
      </c>
      <c r="G466" s="75" t="s">
        <v>31</v>
      </c>
      <c r="H466" s="107" t="s">
        <v>26</v>
      </c>
    </row>
    <row r="467" customFormat="false" ht="27.15" hidden="false" customHeight="false" outlineLevel="0" collapsed="false">
      <c r="A467" s="28" t="s">
        <v>758</v>
      </c>
      <c r="B467" s="43" t="s">
        <v>759</v>
      </c>
      <c r="C467" s="30" t="s">
        <v>25</v>
      </c>
      <c r="D467" s="104" t="s">
        <v>31</v>
      </c>
      <c r="E467" s="75" t="s">
        <v>31</v>
      </c>
      <c r="F467" s="75" t="s">
        <v>31</v>
      </c>
      <c r="G467" s="75" t="s">
        <v>31</v>
      </c>
      <c r="H467" s="107" t="s">
        <v>26</v>
      </c>
    </row>
    <row r="468" customFormat="false" ht="15" hidden="false" customHeight="false" outlineLevel="0" collapsed="false">
      <c r="A468" s="28" t="s">
        <v>760</v>
      </c>
      <c r="B468" s="43" t="s">
        <v>761</v>
      </c>
      <c r="C468" s="30" t="s">
        <v>25</v>
      </c>
      <c r="D468" s="104" t="s">
        <v>31</v>
      </c>
      <c r="E468" s="75" t="s">
        <v>31</v>
      </c>
      <c r="F468" s="75" t="s">
        <v>31</v>
      </c>
      <c r="G468" s="75" t="s">
        <v>31</v>
      </c>
      <c r="H468" s="107" t="s">
        <v>26</v>
      </c>
    </row>
    <row r="469" customFormat="false" ht="52.45" hidden="false" customHeight="false" outlineLevel="0" collapsed="false">
      <c r="A469" s="28" t="s">
        <v>154</v>
      </c>
      <c r="B469" s="38" t="s">
        <v>762</v>
      </c>
      <c r="C469" s="30" t="s">
        <v>25</v>
      </c>
      <c r="D469" s="104" t="n">
        <v>0</v>
      </c>
      <c r="E469" s="104" t="n">
        <v>0</v>
      </c>
      <c r="F469" s="105" t="n">
        <f aca="false">E469-D469</f>
        <v>0</v>
      </c>
      <c r="G469" s="106" t="n">
        <v>0</v>
      </c>
      <c r="H469" s="107" t="s">
        <v>26</v>
      </c>
    </row>
  </sheetData>
  <mergeCells count="27">
    <mergeCell ref="A6:H7"/>
    <mergeCell ref="A9:H9"/>
    <mergeCell ref="A10:H10"/>
    <mergeCell ref="A11:H11"/>
    <mergeCell ref="A12:H12"/>
    <mergeCell ref="A14:H14"/>
    <mergeCell ref="A15:H15"/>
    <mergeCell ref="A18:H18"/>
    <mergeCell ref="A19:A20"/>
    <mergeCell ref="B19:B20"/>
    <mergeCell ref="C19:C20"/>
    <mergeCell ref="D19:E19"/>
    <mergeCell ref="F19:G19"/>
    <mergeCell ref="H19:H20"/>
    <mergeCell ref="A22:H22"/>
    <mergeCell ref="A177:H177"/>
    <mergeCell ref="H272:H273"/>
    <mergeCell ref="H282:H283"/>
    <mergeCell ref="A330:H330"/>
    <mergeCell ref="A380:H382"/>
    <mergeCell ref="A383:A384"/>
    <mergeCell ref="B383:B384"/>
    <mergeCell ref="C383:C384"/>
    <mergeCell ref="D383:E383"/>
    <mergeCell ref="F383:G383"/>
    <mergeCell ref="H383:H384"/>
    <mergeCell ref="A386:B386"/>
  </mergeCells>
  <conditionalFormatting sqref="E120">
    <cfRule type="cellIs" priority="2" operator="equal" aboveAverage="0" equalAverage="0" bottom="0" percent="0" rank="0" text="" dxfId="0">
      <formula>""</formula>
    </cfRule>
  </conditionalFormatting>
  <conditionalFormatting sqref="E120">
    <cfRule type="expression" priority="3" aboveAverage="0" equalAverage="0" bottom="0" percent="0" rank="0" text="" dxfId="0">
      <formula>LEN(TRIM(E120))=0</formula>
    </cfRule>
  </conditionalFormatting>
  <conditionalFormatting sqref="E87">
    <cfRule type="cellIs" priority="4" operator="equal" aboveAverage="0" equalAverage="0" bottom="0" percent="0" rank="0" text="" dxfId="0">
      <formula>""</formula>
    </cfRule>
  </conditionalFormatting>
  <conditionalFormatting sqref="E87">
    <cfRule type="expression" priority="5" aboveAverage="0" equalAverage="0" bottom="0" percent="0" rank="0" text="" dxfId="0">
      <formula>LEN(TRIM(E87))=0</formula>
    </cfRule>
  </conditionalFormatting>
  <conditionalFormatting sqref="E86">
    <cfRule type="cellIs" priority="6" operator="equal" aboveAverage="0" equalAverage="0" bottom="0" percent="0" rank="0" text="" dxfId="0">
      <formula>""</formula>
    </cfRule>
  </conditionalFormatting>
  <conditionalFormatting sqref="E86">
    <cfRule type="expression" priority="7" aboveAverage="0" equalAverage="0" bottom="0" percent="0" rank="0" text="" dxfId="0">
      <formula>LEN(TRIM(E86))=0</formula>
    </cfRule>
  </conditionalFormatting>
  <conditionalFormatting sqref="E23">
    <cfRule type="cellIs" priority="8" operator="equal" aboveAverage="0" equalAverage="0" bottom="0" percent="0" rank="0" text="" dxfId="0">
      <formula>""</formula>
    </cfRule>
  </conditionalFormatting>
  <conditionalFormatting sqref="E23">
    <cfRule type="expression" priority="9" aboveAverage="0" equalAverage="0" bottom="0" percent="0" rank="0" text="" dxfId="0">
      <formula>LEN(TRIM(E23))=0</formula>
    </cfRule>
  </conditionalFormatting>
  <conditionalFormatting sqref="E150:E151">
    <cfRule type="cellIs" priority="10" operator="equal" aboveAverage="0" equalAverage="0" bottom="0" percent="0" rank="0" text="" dxfId="0">
      <formula>""</formula>
    </cfRule>
  </conditionalFormatting>
  <conditionalFormatting sqref="E150:E151">
    <cfRule type="expression" priority="11" aboveAverage="0" equalAverage="0" bottom="0" percent="0" rank="0" text="" dxfId="0">
      <formula>LEN(TRIM(E150))=0</formula>
    </cfRule>
  </conditionalFormatting>
  <conditionalFormatting sqref="E136">
    <cfRule type="cellIs" priority="12" operator="equal" aboveAverage="0" equalAverage="0" bottom="0" percent="0" rank="0" text="" dxfId="0">
      <formula>""</formula>
    </cfRule>
  </conditionalFormatting>
  <conditionalFormatting sqref="E136">
    <cfRule type="expression" priority="13" aboveAverage="0" equalAverage="0" bottom="0" percent="0" rank="0" text="" dxfId="0">
      <formula>LEN(TRIM(E136))=0</formula>
    </cfRule>
  </conditionalFormatting>
  <conditionalFormatting sqref="E134">
    <cfRule type="cellIs" priority="14" operator="equal" aboveAverage="0" equalAverage="0" bottom="0" percent="0" rank="0" text="" dxfId="0">
      <formula>""</formula>
    </cfRule>
  </conditionalFormatting>
  <conditionalFormatting sqref="E134">
    <cfRule type="expression" priority="15" aboveAverage="0" equalAverage="0" bottom="0" percent="0" rank="0" text="" dxfId="0">
      <formula>LEN(TRIM(E134))=0</formula>
    </cfRule>
  </conditionalFormatting>
  <conditionalFormatting sqref="D171">
    <cfRule type="cellIs" priority="16" operator="equal" aboveAverage="0" equalAverage="0" bottom="0" percent="0" rank="0" text="" dxfId="1">
      <formula>""</formula>
    </cfRule>
  </conditionalFormatting>
  <conditionalFormatting sqref="D171">
    <cfRule type="expression" priority="17" aboveAverage="0" equalAverage="0" bottom="0" percent="0" rank="0" text="" dxfId="2">
      <formula>LEN(TRIM(D171))=0</formula>
    </cfRule>
  </conditionalFormatting>
  <conditionalFormatting sqref="D164">
    <cfRule type="cellIs" priority="18" operator="equal" aboveAverage="0" equalAverage="0" bottom="0" percent="0" rank="0" text="" dxfId="3">
      <formula>""</formula>
    </cfRule>
  </conditionalFormatting>
  <conditionalFormatting sqref="D164">
    <cfRule type="expression" priority="19" aboveAverage="0" equalAverage="0" bottom="0" percent="0" rank="0" text="" dxfId="4">
      <formula>LEN(TRIM(D164))=0</formula>
    </cfRule>
  </conditionalFormatting>
  <conditionalFormatting sqref="D158:D159">
    <cfRule type="cellIs" priority="20" operator="equal" aboveAverage="0" equalAverage="0" bottom="0" percent="0" rank="0" text="" dxfId="5">
      <formula>""</formula>
    </cfRule>
  </conditionalFormatting>
  <conditionalFormatting sqref="D158:D159">
    <cfRule type="expression" priority="21" aboveAverage="0" equalAverage="0" bottom="0" percent="0" rank="0" text="" dxfId="6">
      <formula>LEN(TRIM(D158))=0</formula>
    </cfRule>
  </conditionalFormatting>
  <conditionalFormatting sqref="D120">
    <cfRule type="cellIs" priority="22" operator="equal" aboveAverage="0" equalAverage="0" bottom="0" percent="0" rank="0" text="" dxfId="7">
      <formula>""</formula>
    </cfRule>
  </conditionalFormatting>
  <conditionalFormatting sqref="D120">
    <cfRule type="expression" priority="23" aboveAverage="0" equalAverage="0" bottom="0" percent="0" rank="0" text="" dxfId="8">
      <formula>LEN(TRIM(D120))=0</formula>
    </cfRule>
  </conditionalFormatting>
  <conditionalFormatting sqref="D87">
    <cfRule type="cellIs" priority="24" operator="equal" aboveAverage="0" equalAverage="0" bottom="0" percent="0" rank="0" text="" dxfId="9">
      <formula>""</formula>
    </cfRule>
  </conditionalFormatting>
  <conditionalFormatting sqref="D87">
    <cfRule type="expression" priority="25" aboveAverage="0" equalAverage="0" bottom="0" percent="0" rank="0" text="" dxfId="10">
      <formula>LEN(TRIM(D87))=0</formula>
    </cfRule>
  </conditionalFormatting>
  <conditionalFormatting sqref="D86">
    <cfRule type="cellIs" priority="26" operator="equal" aboveAverage="0" equalAverage="0" bottom="0" percent="0" rank="0" text="" dxfId="11">
      <formula>""</formula>
    </cfRule>
  </conditionalFormatting>
  <conditionalFormatting sqref="D86">
    <cfRule type="expression" priority="27" aboveAverage="0" equalAverage="0" bottom="0" percent="0" rank="0" text="" dxfId="12">
      <formula>LEN(TRIM(D86))=0</formula>
    </cfRule>
  </conditionalFormatting>
  <conditionalFormatting sqref="D23">
    <cfRule type="cellIs" priority="28" operator="equal" aboveAverage="0" equalAverage="0" bottom="0" percent="0" rank="0" text="" dxfId="13">
      <formula>""</formula>
    </cfRule>
  </conditionalFormatting>
  <conditionalFormatting sqref="D23">
    <cfRule type="expression" priority="29" aboveAverage="0" equalAverage="0" bottom="0" percent="0" rank="0" text="" dxfId="14">
      <formula>LEN(TRIM(D23))=0</formula>
    </cfRule>
  </conditionalFormatting>
  <conditionalFormatting sqref="D154:D156">
    <cfRule type="cellIs" priority="30" operator="equal" aboveAverage="0" equalAverage="0" bottom="0" percent="0" rank="0" text="" dxfId="15">
      <formula>""</formula>
    </cfRule>
  </conditionalFormatting>
  <conditionalFormatting sqref="D154:D156">
    <cfRule type="expression" priority="31" aboveAverage="0" equalAverage="0" bottom="0" percent="0" rank="0" text="" dxfId="16">
      <formula>LEN(TRIM(D154))=0</formula>
    </cfRule>
  </conditionalFormatting>
  <conditionalFormatting sqref="D149:D151">
    <cfRule type="cellIs" priority="32" operator="equal" aboveAverage="0" equalAverage="0" bottom="0" percent="0" rank="0" text="" dxfId="17">
      <formula>""</formula>
    </cfRule>
  </conditionalFormatting>
  <conditionalFormatting sqref="D149:D151">
    <cfRule type="expression" priority="33" aboveAverage="0" equalAverage="0" bottom="0" percent="0" rank="0" text="" dxfId="18">
      <formula>LEN(TRIM(D149))=0</formula>
    </cfRule>
  </conditionalFormatting>
  <conditionalFormatting sqref="D136">
    <cfRule type="cellIs" priority="34" operator="equal" aboveAverage="0" equalAverage="0" bottom="0" percent="0" rank="0" text="" dxfId="19">
      <formula>""</formula>
    </cfRule>
  </conditionalFormatting>
  <conditionalFormatting sqref="D136">
    <cfRule type="expression" priority="35" aboveAverage="0" equalAverage="0" bottom="0" percent="0" rank="0" text="" dxfId="20">
      <formula>LEN(TRIM(D136))=0</formula>
    </cfRule>
  </conditionalFormatting>
  <conditionalFormatting sqref="D134">
    <cfRule type="cellIs" priority="36" operator="equal" aboveAverage="0" equalAverage="0" bottom="0" percent="0" rank="0" text="" dxfId="21">
      <formula>""</formula>
    </cfRule>
  </conditionalFormatting>
  <conditionalFormatting sqref="D134">
    <cfRule type="expression" priority="37" aboveAverage="0" equalAverage="0" bottom="0" percent="0" rank="0" text="" dxfId="22">
      <formula>LEN(TRIM(D134))=0</formula>
    </cfRule>
  </conditionalFormatting>
  <conditionalFormatting sqref="E196">
    <cfRule type="cellIs" priority="38" operator="equal" aboveAverage="0" equalAverage="0" bottom="0" percent="0" rank="0" text="" dxfId="0">
      <formula>""</formula>
    </cfRule>
  </conditionalFormatting>
  <conditionalFormatting sqref="E196">
    <cfRule type="expression" priority="39" aboveAverage="0" equalAverage="0" bottom="0" percent="0" rank="0" text="" dxfId="0">
      <formula>LEN(TRIM(E196))=0</formula>
    </cfRule>
  </conditionalFormatting>
  <conditionalFormatting sqref="E178">
    <cfRule type="cellIs" priority="40" operator="equal" aboveAverage="0" equalAverage="0" bottom="0" percent="0" rank="0" text="" dxfId="0">
      <formula>""</formula>
    </cfRule>
  </conditionalFormatting>
  <conditionalFormatting sqref="E178">
    <cfRule type="expression" priority="41" aboveAverage="0" equalAverage="0" bottom="0" percent="0" rank="0" text="" dxfId="0">
      <formula>LEN(TRIM(E178))=0</formula>
    </cfRule>
  </conditionalFormatting>
  <conditionalFormatting sqref="D262">
    <cfRule type="cellIs" priority="42" operator="equal" aboveAverage="0" equalAverage="0" bottom="0" percent="0" rank="0" text="" dxfId="0">
      <formula>""</formula>
    </cfRule>
  </conditionalFormatting>
  <conditionalFormatting sqref="D262">
    <cfRule type="expression" priority="43" aboveAverage="0" equalAverage="0" bottom="0" percent="0" rank="0" text="" dxfId="0">
      <formula>LEN(TRIM(D262))=0</formula>
    </cfRule>
  </conditionalFormatting>
  <conditionalFormatting sqref="D258">
    <cfRule type="cellIs" priority="44" operator="equal" aboveAverage="0" equalAverage="0" bottom="0" percent="0" rank="0" text="" dxfId="0">
      <formula>""</formula>
    </cfRule>
  </conditionalFormatting>
  <conditionalFormatting sqref="D258">
    <cfRule type="expression" priority="45" aboveAverage="0" equalAverage="0" bottom="0" percent="0" rank="0" text="" dxfId="0">
      <formula>LEN(TRIM(D258))=0</formula>
    </cfRule>
  </conditionalFormatting>
  <conditionalFormatting sqref="D261">
    <cfRule type="cellIs" priority="46" operator="equal" aboveAverage="0" equalAverage="0" bottom="0" percent="0" rank="0" text="" dxfId="0">
      <formula>""</formula>
    </cfRule>
  </conditionalFormatting>
  <conditionalFormatting sqref="D261">
    <cfRule type="expression" priority="47" aboveAverage="0" equalAverage="0" bottom="0" percent="0" rank="0" text="" dxfId="0">
      <formula>LEN(TRIM(D261))=0</formula>
    </cfRule>
  </conditionalFormatting>
  <conditionalFormatting sqref="D196">
    <cfRule type="cellIs" priority="48" operator="equal" aboveAverage="0" equalAverage="0" bottom="0" percent="0" rank="0" text="" dxfId="0">
      <formula>""</formula>
    </cfRule>
  </conditionalFormatting>
  <conditionalFormatting sqref="D196">
    <cfRule type="expression" priority="49" aboveAverage="0" equalAverage="0" bottom="0" percent="0" rank="0" text="" dxfId="0">
      <formula>LEN(TRIM(D196))=0</formula>
    </cfRule>
  </conditionalFormatting>
  <conditionalFormatting sqref="D178">
    <cfRule type="cellIs" priority="50" operator="equal" aboveAverage="0" equalAverage="0" bottom="0" percent="0" rank="0" text="" dxfId="0">
      <formula>""</formula>
    </cfRule>
  </conditionalFormatting>
  <conditionalFormatting sqref="D178">
    <cfRule type="expression" priority="51" aboveAverage="0" equalAverage="0" bottom="0" percent="0" rank="0" text="" dxfId="0">
      <formula>LEN(TRIM(D178))=0</formula>
    </cfRule>
  </conditionalFormatting>
  <conditionalFormatting sqref="D253">
    <cfRule type="cellIs" priority="52" operator="equal" aboveAverage="0" equalAverage="0" bottom="0" percent="0" rank="0" text="" dxfId="0">
      <formula>""</formula>
    </cfRule>
  </conditionalFormatting>
  <conditionalFormatting sqref="D253">
    <cfRule type="expression" priority="53" aboveAverage="0" equalAverage="0" bottom="0" percent="0" rank="0" text="" dxfId="0">
      <formula>LEN(TRIM(D253))=0</formula>
    </cfRule>
  </conditionalFormatting>
  <conditionalFormatting sqref="D263">
    <cfRule type="cellIs" priority="54" operator="equal" aboveAverage="0" equalAverage="0" bottom="0" percent="0" rank="0" text="" dxfId="0">
      <formula>""</formula>
    </cfRule>
  </conditionalFormatting>
  <conditionalFormatting sqref="D263">
    <cfRule type="expression" priority="55" aboveAverage="0" equalAverage="0" bottom="0" percent="0" rank="0" text="" dxfId="0">
      <formula>LEN(TRIM(D263))=0</formula>
    </cfRule>
  </conditionalFormatting>
  <printOptions headings="false" gridLines="false" gridLinesSet="true" horizontalCentered="false" verticalCentered="false"/>
  <pageMargins left="0.708333333333333" right="0.315277777777778" top="0.7875" bottom="0.7875" header="0.511805555555555" footer="0.511805555555555"/>
  <pageSetup paperSize="9" scale="35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2" manualBreakCount="2">
    <brk id="367" man="true" max="16383" min="0"/>
    <brk id="450" man="true" max="16383" min="0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tabColor rgb="FFFF0000"/>
    <pageSetUpPr fitToPage="false"/>
  </sheetPr>
  <dimension ref="B1:B10"/>
  <sheetViews>
    <sheetView showFormulas="false" showGridLines="true" showRowColHeaders="true" showZeros="true" rightToLeft="false" tabSelected="false" showOutlineSymbols="true" defaultGridColor="true" view="pageBreakPreview" topLeftCell="A1" colorId="64" zoomScale="80" zoomScaleNormal="100" zoomScalePageLayoutView="80" workbookViewId="0">
      <selection pane="topLeft" activeCell="B4" activeCellId="0" sqref="B4"/>
    </sheetView>
  </sheetViews>
  <sheetFormatPr defaultRowHeight="15.75" zeroHeight="false" outlineLevelRow="0" outlineLevelCol="0"/>
  <cols>
    <col collapsed="false" customWidth="true" hidden="false" outlineLevel="0" max="1025" min="1" style="0" width="8.62"/>
  </cols>
  <sheetData>
    <row r="1" customFormat="false" ht="15.75" hidden="false" customHeight="false" outlineLevel="0" collapsed="false">
      <c r="B1" s="115" t="s">
        <v>763</v>
      </c>
    </row>
    <row r="3" customFormat="false" ht="15.75" hidden="false" customHeight="false" outlineLevel="0" collapsed="false">
      <c r="B3" s="0" t="s">
        <v>764</v>
      </c>
    </row>
    <row r="4" customFormat="false" ht="15.75" hidden="false" customHeight="false" outlineLevel="0" collapsed="false">
      <c r="B4" s="0" t="s">
        <v>765</v>
      </c>
    </row>
    <row r="5" customFormat="false" ht="15.75" hidden="false" customHeight="false" outlineLevel="0" collapsed="false">
      <c r="B5" s="0" t="s">
        <v>766</v>
      </c>
    </row>
    <row r="6" customFormat="false" ht="15.75" hidden="false" customHeight="false" outlineLevel="0" collapsed="false">
      <c r="B6" s="0" t="s">
        <v>767</v>
      </c>
    </row>
    <row r="7" customFormat="false" ht="15.75" hidden="false" customHeight="false" outlineLevel="0" collapsed="false">
      <c r="B7" s="0" t="s">
        <v>768</v>
      </c>
    </row>
    <row r="8" customFormat="false" ht="15.75" hidden="false" customHeight="false" outlineLevel="0" collapsed="false">
      <c r="B8" s="0" t="s">
        <v>769</v>
      </c>
    </row>
    <row r="9" customFormat="false" ht="15.75" hidden="false" customHeight="false" outlineLevel="0" collapsed="false">
      <c r="B9" s="0" t="s">
        <v>770</v>
      </c>
    </row>
    <row r="10" customFormat="false" ht="15.75" hidden="false" customHeight="false" outlineLevel="0" collapsed="false">
      <c r="B10" s="0" t="s">
        <v>771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</TotalTime>
  <Application>LibreOffice/5.3.6.1$Linux_X86_64 LibreOffice_project/30$Build-1</Application>
  <Company>Datanium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2009-07-27T10:10:26Z</dcterms:created>
  <dc:creator>Kudryashov_YM</dc:creator>
  <dc:description/>
  <dc:language>ru-RU</dc:language>
  <cp:lastModifiedBy/>
  <cp:lastPrinted>2019-03-28T21:20:03Z</cp:lastPrinted>
  <dcterms:modified xsi:type="dcterms:W3CDTF">2025-03-17T11:26:38Z</dcterms:modified>
  <cp:revision>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Datanium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