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надежность'!$A$1:$Z$33</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график'!$A$1:$L$55</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закупке'!$A$1:$AV$60</definedName>
    <definedName function="false" hidden="false" localSheetId="11" name="_xlnm.Print_Area" vbProcedure="false">'8. Общие сведения'!$A$1:$B$126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<sst xmlns="http://schemas.openxmlformats.org/spreadsheetml/2006/main" count="1512" uniqueCount="681">
  <si>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</si>
  <si>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</si>
  <si>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</si>
  <si>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</si>
  <si>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</si>
  <si>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</si>
  <si>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</si>
  <si>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I_525-ДГ-9</t>
  </si>
  <si>
    <t xml:space="preserve">         (идентификатор инвестиционного проекта)</t>
  </si>
  <si>
    <t xml:space="preserve">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</si>
  <si>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</si>
  <si>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</si>
  <si>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</si>
  <si>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</si>
  <si>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</si>
  <si>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</si>
  <si>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</si>
  <si>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Инвестиционные проекты в сферах производства электрической энергии и теплоснабжения</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</si>
  <si>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</si>
  <si>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</si>
  <si>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</si>
  <si>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</si>
  <si>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</si>
  <si>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</si>
  <si>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</si>
  <si>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</si>
  <si>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</si>
  <si>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</si>
  <si>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</si>
  <si>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Усть-Камчатское сельское посление, Усть Камчатский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</si>
  <si>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</si>
  <si>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</si>
  <si>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</si>
  <si>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</si>
  <si>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</si>
  <si>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</si>
  <si>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</si>
  <si>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</si>
  <si>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</si>
  <si>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</si>
  <si>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</si>
  <si>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</si>
  <si>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</si>
  <si>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</si>
  <si>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</si>
  <si>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</si>
  <si>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</si>
  <si>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</si>
  <si>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</si>
  <si>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</si>
  <si>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</si>
  <si>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</si>
  <si>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</si>
  <si>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</si>
  <si>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</si>
  <si>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</si>
  <si>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</si>
  <si>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403,87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</si>
  <si>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</si>
  <si>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</si>
  <si>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</si>
  <si>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</si>
  <si>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</si>
  <si>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</si>
  <si>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</si>
  <si>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</si>
  <si>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</si>
  <si>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</si>
  <si>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</si>
  <si>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</si>
  <si>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</si>
  <si>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</si>
  <si>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</si>
  <si>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</si>
  <si>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</si>
  <si>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</si>
  <si>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</si>
  <si>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</si>
  <si>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</si>
  <si>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</si>
  <si>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</si>
  <si>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</si>
  <si>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</si>
  <si>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</si>
  <si>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</si>
  <si>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</si>
  <si>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</si>
  <si>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</si>
  <si>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</si>
  <si>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</si>
  <si>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</si>
  <si>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</si>
  <si>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</si>
  <si>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</si>
  <si>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</si>
  <si>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</si>
  <si>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</si>
  <si>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</si>
  <si>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</si>
  <si>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</si>
  <si>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</si>
  <si>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</si>
  <si>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</si>
  <si>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</si>
  <si>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</si>
  <si>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</si>
  <si>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</si>
  <si>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</si>
  <si>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</si>
  <si>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</si>
  <si>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</si>
  <si>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</si>
  <si>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</si>
  <si>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</si>
  <si>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</si>
  <si>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</si>
  <si>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</si>
  <si>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</si>
  <si>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</si>
  <si>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</si>
  <si>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</si>
  <si>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</si>
  <si>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</si>
  <si>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</si>
  <si>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</si>
  <si>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</si>
  <si>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</si>
  <si>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</si>
  <si>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</si>
  <si>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</si>
  <si>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</si>
  <si>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</si>
  <si>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</si>
  <si>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</si>
  <si>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</si>
  <si>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</si>
  <si>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</si>
  <si>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</si>
  <si>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</si>
  <si>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</si>
  <si>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</si>
  <si>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установленной мощности станции, в связи с ростом нагрузки, согласно заключенных договоров технологическое присоединени</t>
  </si>
  <si>
    <t xml:space="preserve">Описание конкретных результатов реализации инвестиционного проекта</t>
  </si>
  <si>
    <t xml:space="preserve">Доведение установленной мощности станции до 16.2 МВт для обеспечения потребителей электроэнергией, снижение удельного расхода топлива за счет оптимизации загрузки оборудования.
После реализации проекта планируется снижение общестанционного удельного расхода натурального топлива ДЭС-23 п. Усть-Камчатск на 7,59 гр/кВтч (11,0 гр/кВт удельного расхода условного топлива), что соответствует Программе энергосбережения Общества.
Исполнение Постановления Правительства РФ №861 от 27.12.2004 г.
Эффект от реализации данного проекта заключается в увеличении полезного отпуска электроэнергии потребителям на 7 110,2 кВтч к 2024 году, в том числе по годам:
 2022 г. – + 3 175,5 тыс. кВтч;
2023 г. – +3 204,7 тыс. кВтч;
2024 г. – +730,0 тыс. кВтч.
Рост полезного отпуска произойдет в результате осуществления ряда мероприятий, необходимых для подключения рыбоперерабатывающих предприятий Усть-Камчатского МР, в т.ч. увеличение трансформаторной и генераторной мощности ДЭС-23, техпереворужение ВЛ, реконструкции градирни. Т.о. эффект от реализации проктов K_525-ТП-11 (п. 7), I_525-ДГ-9 (П.10), J_525-ТП-5 (п. 5), I525-ГР-2 (п. 12) идентичен, суммированию с проектами  K_525-ТПр-7 (п.1), I_525-ТПр-3 (п. 3), I_525-ТПр-4 (п.4) не подлежит. </t>
  </si>
  <si>
    <t xml:space="preserve">Описание состава объектов инвестиционной деятельности их количества и характеристик в отношении каждого такого объекта</t>
  </si>
  <si>
    <t xml:space="preserve">установка двух ДГ мощностью 1,5 МВт каждый на свободные фундаменты, замена пяти существующих ДГ марки Г-72 мощностью 0,8 МВт на семь новых мощностью 1,6 МВт</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</si>
  <si>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</si>
  <si>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</si>
  <si>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</si>
  <si>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</si>
  <si>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акта комиссионного обследования №181 от 18.01.2019 г., необходимо довести установленную мощность станции до 16.2 МВт.
Проект включен в связи с необходимостью увеличения установленной мощности на ДЭС-23 с целью покрытия дефицита мощности, которое возникнет после подключения крупных рыбоперерабатывающих предприятий Усть-Камчатского сельского поселения (в соотвествии с заключенными договорами технологического присединения)
Проект реализуется рамках заключенных договоров технологического присо-единения рыбопромышленных предприятий Усть-Камчатского МР (договор №41-10/23-0298СВ от 30.03.2017 г., №41-10/23-025СВ от 30.03.2017 г., №41-10/23-028СВ от 30.03.2017 г., №41-10/23-116СВ от 11.07.2019 г., №41-10/23-035СВ от 12.12.2017 г., №41-10/23-142СВ от 12.12.2017 г., №41-10/23-143СВ от 12.12.2017 г.).  Согласно техническим условиям сетевая организация обязана включить в ин-вестиционную программу АО «ЮЭСК» мероприятия по реконструкции ДЭС-23 с увеличением установленной мощности. Установленная мощность ДЭС-23 п. Усть-Камчатск 8,4 МВт, в том числе: 2 ДГУ марки LB8250ZLD единичной мощностью 1,0 МВт (установленные в 2013 и 2017 гг.), 8 ДГУ марки Г-72 и Г-72М, единичной мощностью 0,8 МВт; 5 свободных фундаментов. При этом дизель-генераторы марки Г-72, изготовленные в 80-х – 90-х годах практически выработали свой моторесурс, морально и физически устарели, имеют повышенные показатели удельного расхода ГСМ на выработку электроэнергии. Кроме того, завод-изготовитель данного оборудования прекратил свою производ-ственную деятельность. Дальнейшие поставки как ДГУ в сборе, так и запасных частей к ним невозможны.
Вследствие принятия постановления о применении среднероссийских тарифов для промышленных предприятий, в адрес АО «ЮЭСК» поступили заявки от рыбопромышленных предприятий п. Усть-Камчатск на увеличение общей потребляемой мощности. На текущий момент заключены договоры с рыбоперерабатывающими предприятиями на увеличение потребляемой мощности на 7,29 МВт. С учетом данных договоров дефицит мощности к 2021 году составит 6,19 МВт.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</si>
  <si>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</si>
  <si>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</si>
  <si>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</si>
  <si>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</si>
  <si>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</si>
  <si>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</si>
  <si>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</si>
  <si>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</si>
  <si>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</si>
  <si>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</si>
  <si>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</si>
  <si>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</si>
  <si>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</si>
  <si>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</si>
  <si>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</si>
  <si>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</si>
  <si>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</si>
  <si>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</si>
  <si>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</si>
  <si>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</si>
  <si>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</si>
  <si>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</si>
  <si>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</si>
  <si>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</si>
  <si>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</si>
  <si>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</si>
  <si>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</si>
  <si>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</si>
  <si>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</si>
  <si>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</si>
  <si>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</si>
  <si>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</si>
  <si>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</si>
  <si>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</si>
  <si>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</si>
  <si>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</si>
  <si>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</si>
  <si>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</si>
  <si>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</si>
  <si>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</si>
  <si>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</si>
  <si>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</si>
  <si>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</si>
  <si>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</si>
  <si>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</si>
  <si>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</si>
  <si>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</si>
  <si>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</si>
  <si>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</si>
  <si>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</si>
  <si>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</si>
  <si>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</si>
  <si>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</si>
  <si>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</si>
  <si>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</si>
  <si>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</si>
  <si>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</si>
  <si>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</si>
  <si>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</si>
  <si>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</si>
  <si>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</si>
  <si>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</si>
  <si>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</si>
  <si>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</si>
  <si>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</si>
  <si>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</si>
  <si>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</si>
  <si>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</si>
  <si>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</si>
  <si>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</si>
  <si>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</si>
  <si>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</si>
  <si>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</si>
  <si>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</si>
  <si>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</si>
  <si>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</si>
  <si>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</si>
  <si>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</si>
  <si>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</si>
  <si>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</si>
  <si>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</si>
  <si>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</si>
  <si>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</si>
  <si>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</si>
  <si>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</si>
  <si>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</si>
  <si>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</si>
  <si>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</si>
  <si>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</si>
  <si>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</si>
  <si>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</si>
  <si>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</si>
  <si>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</si>
  <si>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</si>
  <si>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</si>
  <si>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</si>
  <si>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</si>
  <si>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</si>
  <si>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</si>
  <si>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</si>
  <si>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</si>
  <si>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</si>
  <si>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</si>
  <si>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</si>
  <si>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</si>
  <si>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</si>
  <si>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</si>
  <si>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</si>
  <si>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</si>
  <si>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</si>
  <si>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</si>
  <si>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</si>
  <si>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</si>
  <si>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</si>
  <si>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</si>
  <si>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</si>
  <si>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</si>
  <si>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</si>
  <si>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</si>
  <si>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</si>
  <si>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</si>
  <si>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</si>
  <si>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</si>
  <si>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</si>
  <si>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</si>
  <si>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</si>
  <si>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</si>
  <si>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</si>
  <si>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</si>
  <si>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</si>
  <si>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</si>
  <si>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</si>
  <si>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</si>
  <si>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</si>
  <si>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</si>
  <si>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</si>
  <si>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</si>
  <si>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</si>
  <si>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</si>
  <si>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</si>
  <si>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</si>
  <si>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</si>
  <si>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</si>
  <si>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</si>
  <si>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</si>
  <si>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</si>
  <si>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</si>
  <si>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</si>
  <si>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</si>
  <si>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</si>
  <si>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</si>
  <si>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</si>
  <si>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</si>
  <si>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</si>
  <si>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</si>
  <si>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</si>
  <si>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</si>
  <si>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</si>
  <si>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</si>
  <si>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</si>
  <si>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</si>
  <si>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</si>
  <si>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</si>
  <si>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</si>
  <si>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</si>
  <si>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</si>
  <si>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</si>
  <si>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</si>
  <si>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</si>
  <si>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</si>
  <si>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</si>
  <si>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</si>
  <si>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</si>
  <si>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</si>
  <si>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</si>
  <si>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</si>
  <si>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</si>
  <si>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</si>
  <si>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</si>
  <si>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</si>
  <si>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</si>
  <si>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</si>
  <si>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</si>
  <si>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</si>
  <si>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</si>
  <si>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</si>
  <si>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</si>
  <si>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</si>
  <si>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</si>
  <si>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</si>
  <si>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</si>
  <si>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</si>
  <si>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</si>
  <si>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</si>
  <si>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</si>
  <si>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</si>
  <si>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</si>
  <si>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</si>
  <si>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</si>
  <si>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</si>
  <si>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</si>
  <si>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</si>
  <si>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</si>
  <si>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</si>
  <si>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</si>
  <si>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</si>
  <si>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</si>
  <si>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</si>
  <si>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</si>
  <si>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</si>
  <si>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</si>
  <si>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</si>
  <si>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</si>
  <si>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</si>
  <si>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</si>
  <si>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</si>
  <si>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</si>
  <si>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</si>
  <si>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</si>
  <si>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</si>
  <si>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</si>
  <si>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</si>
  <si>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</si>
  <si>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</si>
  <si>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</si>
  <si>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</si>
  <si>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</si>
  <si>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</si>
  <si>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</si>
  <si>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</si>
  <si>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</si>
  <si>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</si>
  <si>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</si>
  <si>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</si>
  <si>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</si>
  <si>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</si>
  <si>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</si>
  <si>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</si>
  <si>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</si>
  <si>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</si>
  <si>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</si>
  <si>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</si>
  <si>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</si>
  <si>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</si>
  <si>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</si>
  <si>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</si>
  <si>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</si>
  <si>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</si>
  <si>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</si>
  <si>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</si>
  <si>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</si>
  <si>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</si>
  <si>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</si>
  <si>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</si>
  <si>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</si>
  <si>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</si>
  <si>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</si>
  <si>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</si>
  <si>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</si>
  <si>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</si>
  <si>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</si>
  <si>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</si>
  <si>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</si>
  <si>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</si>
  <si>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</si>
  <si>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</si>
  <si>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</si>
  <si>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</si>
  <si>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</si>
  <si>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</si>
  <si>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</si>
  <si>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</si>
  <si>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</si>
  <si>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</si>
  <si>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</si>
  <si>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</si>
  <si>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</si>
  <si>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</si>
  <si>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</si>
  <si>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</si>
  <si>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</si>
  <si>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</si>
  <si>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</si>
  <si>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</si>
  <si>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</si>
  <si>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</si>
  <si>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</si>
  <si>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</si>
  <si>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</si>
  <si>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</si>
  <si>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</si>
  <si>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</si>
  <si>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</si>
  <si>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</si>
  <si>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</si>
  <si>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</si>
  <si>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</si>
  <si>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</si>
  <si>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</si>
  <si>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</si>
  <si>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</si>
  <si>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</si>
  <si>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</si>
  <si>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</si>
  <si>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</si>
  <si>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</si>
  <si>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</si>
  <si>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</si>
  <si>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</si>
  <si>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</si>
  <si>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</si>
  <si>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</si>
  <si>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</si>
  <si>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</si>
  <si>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</si>
  <si>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</si>
  <si>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</si>
  <si>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</si>
  <si>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</si>
  <si>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</si>
  <si>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</si>
  <si>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</si>
  <si>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</si>
  <si>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</si>
  <si>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</si>
  <si>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</si>
  <si>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</si>
  <si>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</si>
  <si>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</si>
  <si>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</si>
  <si>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</si>
  <si>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</si>
  <si>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</si>
  <si>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</si>
  <si>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</si>
  <si>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</si>
  <si>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</si>
  <si>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</si>
  <si>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</si>
  <si>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</si>
  <si>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</si>
  <si>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</si>
  <si>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</si>
  <si>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</si>
  <si>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</si>
  <si>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</si>
  <si>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</si>
  <si>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</si>
  <si>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</si>
  <si>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</si>
  <si>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</si>
  <si>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</si>
  <si>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</si>
  <si>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</si>
  <si>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</si>
  <si>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</si>
  <si>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</si>
  <si>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</si>
  <si>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</si>
  <si>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</si>
  <si>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</si>
  <si>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</si>
  <si>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</si>
  <si>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</si>
  <si>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</si>
  <si>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</si>
  <si>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</si>
  <si>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</si>
  <si>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</si>
  <si>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</si>
  <si>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</si>
  <si>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ПИР</t>
  </si>
  <si>
    <t xml:space="preserve">Разработка ПСД на реконструкцию ДЭС-23 с заменой ДГ на новый ДГ</t>
  </si>
  <si>
    <t xml:space="preserve">Укрупненный стоимостной показатель объектов аналогов</t>
  </si>
  <si>
    <t xml:space="preserve">ОЗП ЭТП</t>
  </si>
  <si>
    <t xml:space="preserve">ВОСТОКЭНЕРГОСТРОЙПРОЕКТ (ООО)</t>
  </si>
  <si>
    <t xml:space="preserve">31705103964</t>
  </si>
  <si>
    <t xml:space="preserve">https://www.roseltorg.ru/</t>
  </si>
  <si>
    <t xml:space="preserve">10.04.2017</t>
  </si>
  <si>
    <t xml:space="preserve">15.06.2017</t>
  </si>
  <si>
    <t xml:space="preserve">01.09.2017</t>
  </si>
  <si>
    <t xml:space="preserve">ЕРСМ СИБИРИ (ООО)</t>
  </si>
  <si>
    <t xml:space="preserve">СтройКом (ООО)</t>
  </si>
  <si>
    <t xml:space="preserve">Оборудование</t>
  </si>
  <si>
    <t xml:space="preserve">Дизель-генераторные установки</t>
  </si>
  <si>
    <t xml:space="preserve">Результат мониторинга цен</t>
  </si>
  <si>
    <t xml:space="preserve">Конкурс в электронной форме ЭТП</t>
  </si>
  <si>
    <t xml:space="preserve">закупка признана несостоявшейся</t>
  </si>
  <si>
    <t xml:space="preserve">Закупка у единственного поставщика (исполнителя, подрядчика)</t>
  </si>
  <si>
    <t xml:space="preserve">Элби Генерация (ООО)</t>
  </si>
  <si>
    <t xml:space="preserve">5.12.1.1</t>
  </si>
  <si>
    <t xml:space="preserve">Центральная закупочная комиссия</t>
  </si>
  <si>
    <t xml:space="preserve">03.06.2019</t>
  </si>
  <si>
    <t xml:space="preserve">353</t>
  </si>
  <si>
    <t xml:space="preserve">15.06.2019</t>
  </si>
  <si>
    <t xml:space="preserve">18.06.2019</t>
  </si>
  <si>
    <t xml:space="preserve">30.09.2019</t>
  </si>
  <si>
    <t xml:space="preserve">Совместный договор на приобретение  ДГ и ГДГ на 2 проекта(цена договора по проекту I_525-ДГ-9 составляет 39,63 млн. руб. с НДС) </t>
  </si>
  <si>
    <t xml:space="preserve">Прочие затраты</t>
  </si>
  <si>
    <t xml:space="preserve">Разработка ПСД для проекта технического перевооружения ДЭС-23 п. Усть-Камчатск</t>
  </si>
  <si>
    <t xml:space="preserve">Запрос предложений в электронной форме (МСП) ЭТП</t>
  </si>
  <si>
    <t xml:space="preserve">ПИК ЭЛБИ (АО)</t>
  </si>
  <si>
    <t xml:space="preserve">3516</t>
  </si>
  <si>
    <t xml:space="preserve">15.11.2018</t>
  </si>
  <si>
    <t xml:space="preserve">Сибирь-инжиниринг (ООО)</t>
  </si>
  <si>
    <t xml:space="preserve"> СПКБ ЭНЕРГИЯ ()</t>
  </si>
  <si>
    <t xml:space="preserve">ЭНЕРГОРЕГИОН (ООО)</t>
  </si>
  <si>
    <t xml:space="preserve">СМР</t>
  </si>
  <si>
    <t xml:space="preserve">Строительные материалы</t>
  </si>
  <si>
    <t xml:space="preserve">Запрос котировок в электронной форме ЭТП</t>
  </si>
  <si>
    <t xml:space="preserve">ИНТЕРМАРИН (ООО)</t>
  </si>
  <si>
    <t xml:space="preserve">Совместная закупка строительных материалов на несколько проектов I_525-ДГ-9,  I_525-ДГ-10,I_525-ДГ-11  (сумма договора по проекту I_525-ДГ-9 составляет  0.3968 млн. руб с НДС)
</t>
  </si>
  <si>
    <t xml:space="preserve">Эдельвейс (ООО)</t>
  </si>
  <si>
    <t xml:space="preserve">Аукцион в электронной форме ЭТП</t>
  </si>
  <si>
    <t xml:space="preserve">ЭАС (ООО)</t>
  </si>
  <si>
    <t xml:space="preserve">32009126504</t>
  </si>
  <si>
    <t xml:space="preserve">01.07.2020</t>
  </si>
  <si>
    <t xml:space="preserve">07.09.2020</t>
  </si>
  <si>
    <t xml:space="preserve">31.12.2020</t>
  </si>
  <si>
    <t xml:space="preserve">КРОК ИНКОРПОРЕЙТЕД (ЗАО)</t>
  </si>
  <si>
    <t xml:space="preserve">ДИЗЕЛЬ ЦЕНТР (ООО)</t>
  </si>
  <si>
    <t xml:space="preserve">Подключение дизель-генераторной установки</t>
  </si>
  <si>
    <t xml:space="preserve">Упрощенная закупка</t>
  </si>
  <si>
    <t xml:space="preserve">30.12.2020</t>
  </si>
  <si>
    <t xml:space="preserve">ТЕРМОБЕТОН (ООО)</t>
  </si>
  <si>
    <t xml:space="preserve">Дизель-генераторная установка</t>
  </si>
  <si>
    <t xml:space="preserve">РГС</t>
  </si>
  <si>
    <t xml:space="preserve">ГРУППА ЭЛРУС (ООО)</t>
  </si>
  <si>
    <t xml:space="preserve">31908738906</t>
  </si>
  <si>
    <t xml:space="preserve">12.02.2020</t>
  </si>
  <si>
    <t xml:space="preserve">23.11.2020</t>
  </si>
  <si>
    <t xml:space="preserve">28.12.2020</t>
  </si>
  <si>
    <t xml:space="preserve">ЭНЕРГООБОРУДОВАНИЕ (ООО)</t>
  </si>
  <si>
    <t xml:space="preserve">ПСК САТУРН (ООО)</t>
  </si>
  <si>
    <t xml:space="preserve">Завод ПСМ (ООО)</t>
  </si>
  <si>
    <t xml:space="preserve">АЛТА-РУСЬ (ООО)</t>
  </si>
  <si>
    <t xml:space="preserve">АТОМ ИНЖИНИРИНГ (ООО)</t>
  </si>
  <si>
    <t xml:space="preserve">РУСДИЗЕЛЬ (ООО)</t>
  </si>
  <si>
    <t xml:space="preserve">АЛЬФА БАЛТ ИНЖИНИРИНГ (ООО)</t>
  </si>
  <si>
    <t xml:space="preserve">Материалы</t>
  </si>
  <si>
    <t xml:space="preserve">Кабельная продукция</t>
  </si>
  <si>
    <t xml:space="preserve">26.04.2021</t>
  </si>
  <si>
    <t xml:space="preserve">СПЕЦЭНЕРГОТРЕЙД (ООО)</t>
  </si>
  <si>
    <t xml:space="preserve">АЗБУКА МСК (ООО)</t>
  </si>
  <si>
    <t xml:space="preserve">Модернизация здания градирни ДЭС-23 п. Усть-Камчатск</t>
  </si>
  <si>
    <t xml:space="preserve">ХОЛОДОК (ООО) (мегаватт)</t>
  </si>
  <si>
    <t xml:space="preserve">26810</t>
  </si>
  <si>
    <t xml:space="preserve">17.08.2020</t>
  </si>
  <si>
    <t xml:space="preserve">Закупка на ряд инвестиционных проектов,  сумма относящаяся к проекту 1 169,96 тыс.руб. с НДС</t>
  </si>
  <si>
    <t xml:space="preserve">ВВВ (ООО)</t>
  </si>
  <si>
    <t xml:space="preserve">Поставка моторного масла и антифриза</t>
  </si>
  <si>
    <t xml:space="preserve">ООО "Фрегат"</t>
  </si>
  <si>
    <t xml:space="preserve">ООО "Группа Элрус"</t>
  </si>
  <si>
    <t xml:space="preserve">ООО "Азбука МСК"</t>
  </si>
  <si>
    <t xml:space="preserve">ООО "Карабасмоторс"</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</si>
  <si>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</si>
  <si>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</si>
  <si>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</si>
  <si>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</si>
  <si>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</si>
  <si>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Модернизация, техническое перевооружение объектов по производству электрической энергии </t>
  </si>
  <si>
    <t xml:space="preserve">Вводимая мощность (в том числе прирост)</t>
  </si>
  <si>
    <t xml:space="preserve">14.2(5.6)</t>
  </si>
  <si>
    <t xml:space="preserve">Срок ввода объекта</t>
  </si>
  <si>
    <t xml:space="preserve">Фактическая стадия реализации проекта на отчётную дату</t>
  </si>
  <si>
    <t xml:space="preserve">С </t>
  </si>
  <si>
    <t xml:space="preserve">Сметная стоимость проекта в ценах 2016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</si>
  <si>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</si>
  <si>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</si>
  <si>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</si>
  <si>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</si>
  <si>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</si>
  <si>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</si>
  <si>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ООО "ВОСТОКЭНЕРГОСТРОЙПРОЕКТ" от 23.06.2017 № 08-16/1</t>
  </si>
  <si>
    <t xml:space="preserve">объем заключенного договора в ценах 2017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</si>
  <si>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</si>
  <si>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</si>
  <si>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</si>
  <si>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АО "ПИК ЭЛБИ" от 28.12.2018 №08-16/3</t>
  </si>
  <si>
    <t xml:space="preserve">объем заключенного договора в ценах 2018 года с НДС, млн. руб.</t>
  </si>
  <si>
    <t xml:space="preserve">объем заключенного договора в ценах 2020 года с НДС, млн. руб.</t>
  </si>
  <si>
    <t xml:space="preserve"> - по договорам поставки основного оборудования (в разбивке по каждому поставщику и по договорам):</t>
  </si>
  <si>
    <t xml:space="preserve">ООО ЭЛБИ ГЕНЕРАЦИЯ от 13.06.2019 №08-16/5</t>
  </si>
  <si>
    <t xml:space="preserve">Совместный договор на приобретение  ДГ и ГДГ на 2 проекта(цена договора по проекту I_525-ДГ-9 составляет 42.504004.38 млн. руб. с НДС) </t>
  </si>
  <si>
    <t xml:space="preserve">объем заключенного договора в ценах 2019 года с НДС, млн. руб.</t>
  </si>
  <si>
    <t xml:space="preserve">ООО "ЭАС" № 08-16.1/2-954 от 6.10.2020 г</t>
  </si>
  <si>
    <t xml:space="preserve">ООО Группа Элрус 08-16/1.3 от 21.10.2020</t>
  </si>
  <si>
    <t xml:space="preserve"> - по прочим договорам (в разбивке по каждому контрагенту и по договорам)</t>
  </si>
  <si>
    <t xml:space="preserve">ООО "Интерманин"  № 10-08/149 от 07.06.2019 г.</t>
  </si>
  <si>
    <t xml:space="preserve">Совместная закупка строительных материалов на несколько проектов I_525-ДГ-9,  I_525-ДГ-10,I_525-ДГ-11  (сумма договора по проекту I_525-ДГ-9 составляет  0.3968 млн. руб с НДС</t>
  </si>
  <si>
    <t xml:space="preserve">объем заключенного договора в ценах ______ года с НДС, млн. руб.</t>
  </si>
  <si>
    <t xml:space="preserve">ООО КамТЦдис 08-20/2-754 от 09.08.2021 </t>
  </si>
  <si>
    <t xml:space="preserve">ООО Фрегат 08-16.1/2 от 21.04.2021</t>
  </si>
  <si>
    <t xml:space="preserve">объем заключенного договора в ценах 2021 года с НДС, млн. руб.</t>
  </si>
  <si>
    <t xml:space="preserve">Группа Элрус ООО 08-16.1/1 от 29.03.2021</t>
  </si>
  <si>
    <t xml:space="preserve">ООО Мегаватт 08-16/7 от 24.08.2020</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</si>
  <si>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</si>
  <si>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</si>
  <si>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</si>
  <si>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</si>
  <si>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</si>
  <si>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</si>
  <si>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</si>
  <si>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</si>
  <si>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</si>
  <si>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</si>
  <si>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</si>
  <si>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АО "ПИК ЭЛБИ"; ООО "ВОСТОКЭНЕРГОСТРОЙПРОЕКТ"</t>
  </si>
  <si>
    <t xml:space="preserve">- технические агенты</t>
  </si>
  <si>
    <t xml:space="preserve">- подрядчики</t>
  </si>
  <si>
    <t xml:space="preserve">- поставщики основного оборудования</t>
  </si>
  <si>
    <t xml:space="preserve">ООО ЭЛБИ ГЕНЕРАЦИЯ, ООО "ЭАС", ООО "Группа Элрус"</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</si>
  <si>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</si>
  <si>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</si>
  <si>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</si>
  <si>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</si>
  <si>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</si>
  <si>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</si>
  <si>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</si>
  <si>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</si>
  <si>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</si>
  <si>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</si>
  <si>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 процессе опытной эксплуатации 7 ДГУ, дизель-генератор №Т3 вышел из строя, введено в промышленную эксплуатацию 6 ДГУ, </t>
  </si>
  <si>
    <t xml:space="preserve">Факты и события, влияющие на ход реализации проекта, проблемные вопросы:</t>
  </si>
  <si>
    <t xml:space="preserve">Перенос срока окончания реализации проекта, в связи с выходом из строя введенной в опытную эксплуатацию дизель-генераторной установки №13 (Акт  технического освидетельствования дизель-генератора № 13 марки Mitsubishi S16R-PTAA2-C инв. № К52-001267 У-К РЭС ДЭС-23 от 31.08.2023 года)</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</si>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</sst>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7">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_ ;\-#,##0.00\ "/>
    <numFmt numFmtId="173" formatCode="#,##0.00"/>
    <numFmt numFmtId="174" formatCode="mmm/yy"/>
    <numFmt numFmtId="175" formatCode="0.0"/>
    <numFmt numFmtId="176" formatCode="dd\.mm\.yyyy"/>
    <numFmt numFmtId="177" formatCode="0"/>
    <numFmt numFmtId="178" formatCode="_-* #,##0_р_._-;\-* #,##0_р_._-;_-* \-??_р_._-;_-@_-"/>
    <numFmt numFmtId="179" formatCode="0.00%"/>
    <numFmt numFmtId="180" formatCode="0.0000000"/>
  </numFmts>
  <fonts count="75">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b val="true"/>
      <sz val="14"/>
      <name val="Times New Roman"/>
      <family val="1"/>
      <charset val="204"/>
    </font>
    <font>
      <sz val="14"/>
      <color rgb="FF000000"/>
      <name val="Times New Roman"/>
      <family val="1"/>
      <charset val="204"/>
    </font>
    <font>
      <sz val="9"/>
      <color rgb="FF000000"/>
      <name val="Times New Roman"/>
      <family val="1"/>
      <charset val="204"/>
    </font>
    <font>
      <b val="true"/>
      <sz val="14"/>
      <color rgb="FF000000"/>
      <name val="Arial"/>
      <family val="2"/>
      <charset val="204"/>
    </font>
    <font>
      <sz val="14"/>
      <color rgb="FF000000"/>
      <name val="Arial"/>
      <family val="2"/>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9"/>
      <name val="Arial"/>
      <family val="1"/>
      <charset val="1"/>
    </font>
    <font>
      <sz val="12"/>
      <name val="Arial"/>
      <family val="1"/>
      <charset val="1"/>
    </font>
    <font>
      <u val="single"/>
      <sz val="11"/>
      <color rgb="FF0000FF"/>
      <name val="Calibri"/>
      <family val="2"/>
      <charset val="204"/>
    </font>
    <font>
      <sz val="12"/>
      <color rgb="FF0000FF"/>
      <name val="Times New Roman"/>
      <family val="1"/>
      <charset val="204"/>
    </font>
    <font>
      <sz val="11"/>
      <name val="Times New Roman"/>
      <family val="1"/>
      <charset val="204"/>
    </font>
    <font>
      <b val="true"/>
      <u val="single"/>
      <sz val="14"/>
      <name val="Times New Roman"/>
      <family val="1"/>
      <charset val="204"/>
    </font>
    <font>
      <b val="true"/>
      <u val="single"/>
      <sz val="9"/>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89">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68"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2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3" applyFont="true" applyBorder="false" applyAlignment="false" applyProtection="false">
      <alignment horizontal="general" vertical="bottom" textRotation="0" wrapText="false" indent="0" shrinkToFit="false"/>
      <protection locked="true" hidden="false"/>
    </xf>
    <xf numFmtId="164" fontId="28" fillId="0" borderId="0" xfId="73" applyFont="true" applyBorder="false" applyAlignment="false" applyProtection="false">
      <alignment horizontal="general" vertical="bottom" textRotation="0" wrapText="false" indent="0" shrinkToFit="false"/>
      <protection locked="true" hidden="false"/>
    </xf>
    <xf numFmtId="164" fontId="29" fillId="0" borderId="0" xfId="73"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true" applyProtection="false">
      <alignment horizontal="right" vertical="center" textRotation="0" wrapText="false" indent="0" shrinkToFit="false"/>
      <protection locked="true" hidden="false"/>
    </xf>
    <xf numFmtId="164" fontId="29" fillId="0" borderId="0" xfId="73"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true" applyProtection="false">
      <alignment horizontal="right" vertical="bottom" textRotation="0" wrapText="false" indent="0" shrinkToFit="false"/>
      <protection locked="true" hidden="false"/>
    </xf>
    <xf numFmtId="164" fontId="31" fillId="0" borderId="0" xfId="73"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3" applyFont="true" applyBorder="true" applyAlignment="true" applyProtection="false">
      <alignment horizontal="center" vertical="center" textRotation="0" wrapText="false" indent="0" shrinkToFit="false"/>
      <protection locked="true" hidden="false"/>
    </xf>
    <xf numFmtId="164" fontId="33" fillId="0" borderId="0" xfId="73" applyFont="true" applyBorder="false" applyAlignment="true" applyProtection="false">
      <alignment horizontal="general" vertical="center" textRotation="0" wrapText="false" indent="0" shrinkToFit="false"/>
      <protection locked="true" hidden="false"/>
    </xf>
    <xf numFmtId="164" fontId="33" fillId="0" borderId="0" xfId="73" applyFont="true" applyBorder="false" applyAlignment="true" applyProtection="false">
      <alignment horizontal="center" vertical="center" textRotation="0" wrapText="false" indent="0" shrinkToFit="false"/>
      <protection locked="true" hidden="false"/>
    </xf>
    <xf numFmtId="164" fontId="34" fillId="0" borderId="0" xfId="73" applyFont="true" applyBorder="true" applyAlignment="true" applyProtection="false">
      <alignment horizontal="center" vertical="center" textRotation="0" wrapText="true" indent="0" shrinkToFit="false"/>
      <protection locked="true" hidden="false"/>
    </xf>
    <xf numFmtId="164" fontId="35" fillId="0" borderId="0" xfId="73" applyFont="true" applyBorder="false" applyAlignment="true" applyProtection="false">
      <alignment horizontal="general" vertical="center" textRotation="0" wrapText="false" indent="0" shrinkToFit="false"/>
      <protection locked="true" hidden="false"/>
    </xf>
    <xf numFmtId="164" fontId="36" fillId="0" borderId="0" xfId="73" applyFont="true" applyBorder="true" applyAlignment="true" applyProtection="false">
      <alignment horizontal="center" vertical="center" textRotation="0" wrapText="false" indent="0" shrinkToFit="false"/>
      <protection locked="true" hidden="false"/>
    </xf>
    <xf numFmtId="164" fontId="36" fillId="0" borderId="0" xfId="73" applyFont="true" applyBorder="false" applyAlignment="true" applyProtection="false">
      <alignment horizontal="general" vertical="center" textRotation="0" wrapText="false" indent="0" shrinkToFit="false"/>
      <protection locked="true" hidden="false"/>
    </xf>
    <xf numFmtId="164" fontId="37" fillId="0" borderId="0" xfId="73" applyFont="true" applyBorder="true" applyAlignment="true" applyProtection="false">
      <alignment horizontal="center" vertical="center" textRotation="0" wrapText="true" indent="0" shrinkToFit="false"/>
      <protection locked="true" hidden="false"/>
    </xf>
    <xf numFmtId="164" fontId="38" fillId="0" borderId="0" xfId="73" applyFont="true" applyBorder="true" applyAlignment="true" applyProtection="false">
      <alignment horizontal="center" vertical="center" textRotation="0" wrapText="false" indent="0" shrinkToFit="false"/>
      <protection locked="true" hidden="false"/>
    </xf>
    <xf numFmtId="164" fontId="29" fillId="0" borderId="0" xfId="73" applyFont="true" applyBorder="true" applyAlignment="false" applyProtection="false">
      <alignment horizontal="general" vertical="bottom" textRotation="0" wrapText="false" indent="0" shrinkToFit="false"/>
      <protection locked="true" hidden="false"/>
    </xf>
    <xf numFmtId="164" fontId="39" fillId="0" borderId="0" xfId="73" applyFont="true" applyBorder="false" applyAlignment="false" applyProtection="false">
      <alignment horizontal="general" vertical="bottom" textRotation="0" wrapText="false" indent="0" shrinkToFit="false"/>
      <protection locked="true" hidden="false"/>
    </xf>
    <xf numFmtId="164" fontId="38" fillId="0" borderId="0" xfId="73" applyFont="true" applyBorder="false" applyAlignment="true" applyProtection="false">
      <alignment horizontal="center" vertical="center" textRotation="0" wrapText="false" indent="0" shrinkToFit="false"/>
      <protection locked="true" hidden="false"/>
    </xf>
    <xf numFmtId="164" fontId="34" fillId="0" borderId="0" xfId="73" applyFont="true" applyBorder="false" applyAlignment="true" applyProtection="false">
      <alignment horizontal="general" vertical="center" textRotation="0" wrapText="false" indent="0" shrinkToFit="false"/>
      <protection locked="true" hidden="false"/>
    </xf>
    <xf numFmtId="164" fontId="36" fillId="0" borderId="10" xfId="73" applyFont="true" applyBorder="true" applyAlignment="true" applyProtection="false">
      <alignment horizontal="general" vertical="center" textRotation="0" wrapText="true" indent="0" shrinkToFit="false"/>
      <protection locked="true" hidden="false"/>
    </xf>
    <xf numFmtId="164" fontId="36" fillId="0" borderId="11" xfId="73" applyFont="true" applyBorder="true" applyAlignment="true" applyProtection="false">
      <alignment horizontal="center" vertical="center" textRotation="0" wrapText="true" indent="0" shrinkToFit="false"/>
      <protection locked="true" hidden="false"/>
    </xf>
    <xf numFmtId="164" fontId="36" fillId="0" borderId="10" xfId="73" applyFont="true" applyBorder="true" applyAlignment="true" applyProtection="false">
      <alignment horizontal="center" vertical="center" textRotation="0" wrapText="true" indent="0" shrinkToFit="false"/>
      <protection locked="true" hidden="false"/>
    </xf>
    <xf numFmtId="164" fontId="36" fillId="0" borderId="0" xfId="73" applyFont="true" applyBorder="true" applyAlignment="true" applyProtection="false">
      <alignment horizontal="general" vertical="center" textRotation="0" wrapText="false" indent="0" shrinkToFit="false"/>
      <protection locked="true" hidden="false"/>
    </xf>
    <xf numFmtId="164" fontId="38" fillId="0" borderId="0" xfId="73" applyFont="true" applyBorder="true" applyAlignment="true" applyProtection="false">
      <alignment horizontal="center" vertical="center" textRotation="0" wrapText="false" indent="0" shrinkToFit="false"/>
      <protection locked="true" hidden="false"/>
    </xf>
    <xf numFmtId="164" fontId="39" fillId="0" borderId="0" xfId="73" applyFont="true" applyBorder="true" applyAlignment="false" applyProtection="false">
      <alignment horizontal="general" vertical="bottom" textRotation="0" wrapText="false" indent="0" shrinkToFit="false"/>
      <protection locked="true" hidden="false"/>
    </xf>
    <xf numFmtId="169" fontId="36" fillId="0" borderId="10" xfId="73" applyFont="true" applyBorder="true" applyAlignment="true" applyProtection="false">
      <alignment horizontal="general" vertical="center" textRotation="0" wrapText="false" indent="0" shrinkToFit="false"/>
      <protection locked="true" hidden="false"/>
    </xf>
    <xf numFmtId="164" fontId="36" fillId="0" borderId="11" xfId="73" applyFont="true" applyBorder="true" applyAlignment="true" applyProtection="false">
      <alignment horizontal="left" vertical="center" textRotation="0" wrapText="true" indent="0" shrinkToFit="false"/>
      <protection locked="true" hidden="false"/>
    </xf>
    <xf numFmtId="164" fontId="36" fillId="0" borderId="11" xfId="73" applyFont="true" applyBorder="true" applyAlignment="true" applyProtection="false">
      <alignment horizontal="general" vertical="center" textRotation="0" wrapText="true" indent="0" shrinkToFit="false"/>
      <protection locked="true" hidden="false"/>
    </xf>
    <xf numFmtId="169" fontId="36" fillId="0" borderId="10" xfId="73" applyFont="true" applyBorder="true" applyAlignment="true" applyProtection="false">
      <alignment horizontal="center" vertical="center" textRotation="0" wrapText="false" indent="0" shrinkToFit="false"/>
      <protection locked="true" hidden="false"/>
    </xf>
    <xf numFmtId="164" fontId="36" fillId="0" borderId="10" xfId="73" applyFont="true" applyBorder="true" applyAlignment="true" applyProtection="false">
      <alignment horizontal="left" vertical="center" textRotation="0" wrapText="true" indent="0" shrinkToFit="false"/>
      <protection locked="true" hidden="false"/>
    </xf>
    <xf numFmtId="164" fontId="36" fillId="24" borderId="0" xfId="73" applyFont="true" applyBorder="true" applyAlignment="true" applyProtection="false">
      <alignment horizontal="general" vertical="center" textRotation="0" wrapText="false" indent="0" shrinkToFit="false"/>
      <protection locked="true" hidden="false"/>
    </xf>
    <xf numFmtId="164" fontId="38" fillId="24" borderId="0" xfId="73" applyFont="true" applyBorder="true" applyAlignment="true" applyProtection="false">
      <alignment horizontal="center" vertical="center" textRotation="0" wrapText="false" indent="0" shrinkToFit="false"/>
      <protection locked="true" hidden="false"/>
    </xf>
    <xf numFmtId="164" fontId="39" fillId="24" borderId="0" xfId="73" applyFont="true" applyBorder="true" applyAlignment="false" applyProtection="false">
      <alignment horizontal="general" vertical="bottom" textRotation="0" wrapText="false" indent="0" shrinkToFit="false"/>
      <protection locked="true" hidden="false"/>
    </xf>
    <xf numFmtId="164" fontId="39" fillId="24" borderId="0" xfId="73" applyFont="true" applyBorder="false" applyAlignment="false" applyProtection="false">
      <alignment horizontal="general" vertical="bottom" textRotation="0" wrapText="false" indent="0" shrinkToFit="false"/>
      <protection locked="true" hidden="false"/>
    </xf>
    <xf numFmtId="166" fontId="18" fillId="0" borderId="10" xfId="73" applyFont="true" applyBorder="true" applyAlignment="true" applyProtection="false">
      <alignment horizontal="center" vertical="center" textRotation="0" wrapText="true" indent="0" shrinkToFit="false"/>
      <protection locked="true" hidden="false"/>
    </xf>
    <xf numFmtId="164" fontId="36" fillId="0" borderId="10" xfId="73" applyFont="true" applyBorder="true" applyAlignment="true" applyProtection="false">
      <alignment horizontal="left" vertical="center" textRotation="0" wrapText="true" indent="0" shrinkToFit="false"/>
      <protection locked="true" hidden="false"/>
    </xf>
    <xf numFmtId="164" fontId="21" fillId="0" borderId="0" xfId="73" applyFont="true" applyBorder="true" applyAlignment="false" applyProtection="false">
      <alignment horizontal="general" vertical="bottom" textRotation="0" wrapText="false" indent="0" shrinkToFit="false"/>
      <protection locked="true" hidden="false"/>
    </xf>
    <xf numFmtId="164" fontId="18" fillId="0" borderId="10" xfId="73" applyFont="true" applyBorder="true" applyAlignment="true" applyProtection="false">
      <alignment horizontal="center" vertical="center" textRotation="0" wrapText="true" indent="0" shrinkToFit="false"/>
      <protection locked="true" hidden="false"/>
    </xf>
    <xf numFmtId="164" fontId="36" fillId="0" borderId="10" xfId="73" applyFont="true" applyBorder="true" applyAlignment="true" applyProtection="false">
      <alignment horizontal="center" vertical="center" textRotation="0" wrapText="true" indent="0" shrinkToFit="false"/>
      <protection locked="true" hidden="false"/>
    </xf>
    <xf numFmtId="170" fontId="36" fillId="0" borderId="10" xfId="73" applyFont="true" applyBorder="true" applyAlignment="true" applyProtection="false">
      <alignment horizontal="center"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false" indent="0" shrinkToFit="false"/>
      <protection locked="true" hidden="false"/>
    </xf>
    <xf numFmtId="164" fontId="40" fillId="0" borderId="0" xfId="73" applyFont="true" applyBorder="false" applyAlignment="true" applyProtection="false">
      <alignment horizontal="left" vertical="center" textRotation="0" wrapText="false" indent="0" shrinkToFit="false"/>
      <protection locked="true" hidden="false"/>
    </xf>
    <xf numFmtId="164" fontId="41" fillId="0" borderId="0" xfId="73" applyFont="true" applyBorder="false" applyAlignment="false" applyProtection="false">
      <alignment horizontal="general" vertical="bottom" textRotation="0" wrapText="false" indent="0" shrinkToFit="false"/>
      <protection locked="true" hidden="false"/>
    </xf>
    <xf numFmtId="164" fontId="34" fillId="0" borderId="0" xfId="73" applyFont="true" applyBorder="true" applyAlignment="true" applyProtection="false">
      <alignment horizontal="center" vertical="center" textRotation="0" wrapText="false" indent="0" shrinkToFit="false"/>
      <protection locked="true" hidden="false"/>
    </xf>
    <xf numFmtId="164" fontId="36" fillId="0" borderId="12" xfId="73" applyFont="true" applyBorder="true" applyAlignment="true" applyProtection="false">
      <alignment horizontal="general" vertical="center" textRotation="0" wrapText="false" indent="0" shrinkToFit="false"/>
      <protection locked="true" hidden="false"/>
    </xf>
    <xf numFmtId="164" fontId="42" fillId="0" borderId="10" xfId="73" applyFont="true" applyBorder="true" applyAlignment="true" applyProtection="false">
      <alignment horizontal="center" vertical="center" textRotation="0" wrapText="true" indent="0" shrinkToFit="false"/>
      <protection locked="true" hidden="false"/>
    </xf>
    <xf numFmtId="164" fontId="33" fillId="0" borderId="10" xfId="73" applyFont="true" applyBorder="true" applyAlignment="true" applyProtection="false">
      <alignment horizontal="center" vertical="center" textRotation="0" wrapText="true" indent="0" shrinkToFit="false"/>
      <protection locked="true" hidden="false"/>
    </xf>
    <xf numFmtId="164" fontId="43" fillId="0" borderId="10" xfId="61" applyFont="true" applyBorder="true" applyAlignment="true" applyProtection="false">
      <alignment horizontal="center" vertical="center" textRotation="0" wrapText="true" indent="0" shrinkToFit="false"/>
      <protection locked="true" hidden="false"/>
    </xf>
    <xf numFmtId="164" fontId="42" fillId="0" borderId="11" xfId="73" applyFont="true" applyBorder="true" applyAlignment="true" applyProtection="false">
      <alignment horizontal="center" vertical="center" textRotation="0" wrapText="true" indent="0" shrinkToFit="false"/>
      <protection locked="true" hidden="false"/>
    </xf>
    <xf numFmtId="166" fontId="42" fillId="0" borderId="10" xfId="73" applyFont="true" applyBorder="true" applyAlignment="true" applyProtection="false">
      <alignment horizontal="center" vertical="center" textRotation="0" wrapText="true" indent="0" shrinkToFit="false"/>
      <protection locked="true" hidden="false"/>
    </xf>
    <xf numFmtId="164" fontId="13" fillId="0" borderId="10" xfId="73" applyFont="true" applyBorder="true" applyAlignment="true" applyProtection="false">
      <alignment horizontal="center" vertical="center" textRotation="0" wrapText="false" indent="0" shrinkToFit="false"/>
      <protection locked="true" hidden="false"/>
    </xf>
    <xf numFmtId="164" fontId="18" fillId="0" borderId="0" xfId="60" applyFont="true" applyBorder="false" applyAlignment="true" applyProtection="false">
      <alignment horizontal="left" vertical="bottom" textRotation="0" wrapText="false" indent="0" shrinkToFit="false"/>
      <protection locked="true" hidden="false"/>
    </xf>
    <xf numFmtId="164" fontId="41" fillId="0" borderId="0" xfId="73" applyFont="true" applyBorder="false" applyAlignment="false" applyProtection="false">
      <alignment horizontal="general" vertical="bottom" textRotation="0" wrapText="false" indent="0" shrinkToFit="false"/>
      <protection locked="true" hidden="false"/>
    </xf>
    <xf numFmtId="164" fontId="33" fillId="0" borderId="0" xfId="73" applyFont="true" applyBorder="true" applyAlignment="true" applyProtection="false">
      <alignment horizontal="center" vertical="center" textRotation="0" wrapText="true" indent="0" shrinkToFit="false"/>
      <protection locked="true" hidden="false"/>
    </xf>
    <xf numFmtId="164" fontId="18" fillId="0" borderId="12" xfId="60" applyFont="true" applyBorder="true" applyAlignment="true" applyProtection="false">
      <alignment horizontal="left" vertical="center" textRotation="0" wrapText="false" indent="0" shrinkToFit="false"/>
      <protection locked="true" hidden="false"/>
    </xf>
    <xf numFmtId="164" fontId="18" fillId="0" borderId="0" xfId="60" applyFont="true" applyBorder="false" applyAlignment="true" applyProtection="false">
      <alignment horizontal="left"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fals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center" textRotation="0" wrapText="true" indent="0" shrinkToFit="false"/>
      <protection locked="true" hidden="false"/>
    </xf>
    <xf numFmtId="164" fontId="32" fillId="0" borderId="11" xfId="60" applyFont="true" applyBorder="true" applyAlignment="true" applyProtection="false">
      <alignment horizontal="center" vertical="center" textRotation="0" wrapText="tru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18" fillId="0" borderId="10" xfId="60" applyFont="true" applyBorder="true" applyAlignment="true" applyProtection="false">
      <alignment horizontal="center" vertical="top" textRotation="0" wrapText="false" indent="0" shrinkToFit="false"/>
      <protection locked="true" hidden="false"/>
    </xf>
    <xf numFmtId="166" fontId="18" fillId="0" borderId="10" xfId="60" applyFont="true" applyBorder="true" applyAlignment="true" applyProtection="false">
      <alignment horizontal="left" vertical="center" textRotation="0" wrapText="false" indent="0" shrinkToFit="false"/>
      <protection locked="true" hidden="false"/>
    </xf>
    <xf numFmtId="164" fontId="44" fillId="0" borderId="0" xfId="60" applyFont="true" applyBorder="false" applyAlignment="true" applyProtection="false">
      <alignment horizontal="left" vertical="bottom" textRotation="0" wrapText="false" indent="0" shrinkToFit="false"/>
      <protection locked="true" hidden="false"/>
    </xf>
    <xf numFmtId="164" fontId="45" fillId="0" borderId="0" xfId="60" applyFont="true" applyBorder="fals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9" fontId="18" fillId="0" borderId="0" xfId="60" applyFont="true" applyBorder="true" applyAlignment="true" applyProtection="false">
      <alignment horizontal="left" vertical="top" textRotation="0" wrapText="false" indent="0" shrinkToFit="false"/>
      <protection locked="true" hidden="false"/>
    </xf>
    <xf numFmtId="164" fontId="18" fillId="0" borderId="0" xfId="60" applyFont="true" applyBorder="true" applyAlignment="true" applyProtection="false">
      <alignment horizontal="general" vertical="center" textRotation="0" wrapText="false" indent="0" shrinkToFit="false"/>
      <protection locked="true" hidden="false"/>
    </xf>
    <xf numFmtId="164" fontId="18" fillId="0" borderId="0" xfId="60" applyFont="true" applyBorder="true" applyAlignment="true" applyProtection="false">
      <alignment horizontal="left" vertical="bottom" textRotation="0" wrapText="false" indent="0" shrinkToFit="false"/>
      <protection locked="true" hidden="false"/>
    </xf>
    <xf numFmtId="164" fontId="18" fillId="0" borderId="0" xfId="60" applyFont="true" applyBorder="true" applyAlignment="true" applyProtection="false">
      <alignment horizontal="general" vertical="top" textRotation="0" wrapText="true" indent="0" shrinkToFit="false"/>
      <protection locked="true" hidden="false"/>
    </xf>
    <xf numFmtId="164" fontId="18" fillId="0" borderId="0" xfId="60" applyFont="true" applyBorder="tru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center" vertical="center" textRotation="0" wrapText="false" indent="0" shrinkToFit="false"/>
      <protection locked="true" hidden="false"/>
    </xf>
    <xf numFmtId="164" fontId="41" fillId="0" borderId="0" xfId="73" applyFont="true" applyBorder="true" applyAlignment="false" applyProtection="false">
      <alignment horizontal="general" vertical="bottom" textRotation="0" wrapText="false" indent="0" shrinkToFit="false"/>
      <protection locked="true" hidden="false"/>
    </xf>
    <xf numFmtId="164" fontId="38" fillId="0" borderId="0" xfId="73" applyFont="true" applyBorder="false" applyAlignment="false" applyProtection="false">
      <alignment horizontal="general" vertical="bottom" textRotation="0" wrapText="false" indent="0" shrinkToFit="false"/>
      <protection locked="true" hidden="false"/>
    </xf>
    <xf numFmtId="164" fontId="32" fillId="0" borderId="13" xfId="60" applyFont="true" applyBorder="true" applyAlignment="true" applyProtection="false">
      <alignment horizontal="center" vertical="center" textRotation="0" wrapText="true" indent="0" shrinkToFit="false"/>
      <protection locked="true" hidden="false"/>
    </xf>
    <xf numFmtId="164" fontId="32" fillId="0" borderId="10" xfId="60" applyFont="true" applyBorder="true" applyAlignment="true" applyProtection="false">
      <alignment horizontal="center" vertical="top" textRotation="0" wrapText="false" indent="0" shrinkToFit="false"/>
      <protection locked="true" hidden="false"/>
    </xf>
    <xf numFmtId="166" fontId="32" fillId="0" borderId="10" xfId="60" applyFont="true" applyBorder="true" applyAlignment="true" applyProtection="false">
      <alignment horizontal="left" vertical="center" textRotation="0" wrapText="false" indent="0" shrinkToFit="false"/>
      <protection locked="true" hidden="false"/>
    </xf>
    <xf numFmtId="169" fontId="18" fillId="0" borderId="0" xfId="60" applyFont="true" applyBorder="true" applyAlignment="true" applyProtection="false">
      <alignment horizontal="left" vertical="center" textRotation="0" wrapText="true" indent="0" shrinkToFit="false"/>
      <protection locked="true" hidden="false"/>
    </xf>
    <xf numFmtId="164" fontId="18" fillId="0" borderId="0" xfId="60" applyFont="true" applyBorder="true" applyAlignment="true" applyProtection="false">
      <alignment horizontal="left" vertical="center" textRotation="0" wrapText="true" indent="0" shrinkToFit="false"/>
      <protection locked="true" hidden="false"/>
    </xf>
    <xf numFmtId="164" fontId="44" fillId="0" borderId="0" xfId="60"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46" fillId="0" borderId="0" xfId="73" applyFont="true" applyBorder="true" applyAlignment="true" applyProtection="false">
      <alignment horizontal="center" vertical="center" textRotation="0" wrapText="false" indent="0" shrinkToFit="false"/>
      <protection locked="true" hidden="false"/>
    </xf>
    <xf numFmtId="164" fontId="42" fillId="0" borderId="0" xfId="73" applyFont="true" applyBorder="true" applyAlignment="true" applyProtection="false">
      <alignment horizontal="center" vertical="center" textRotation="0" wrapText="false" indent="0" shrinkToFit="false"/>
      <protection locked="true" hidden="false"/>
    </xf>
    <xf numFmtId="164" fontId="46" fillId="0" borderId="0" xfId="73" applyFont="true" applyBorder="true" applyAlignment="true" applyProtection="false">
      <alignment horizontal="center" vertical="center" textRotation="0" wrapText="true" indent="0" shrinkToFit="false"/>
      <protection locked="true" hidden="false"/>
    </xf>
    <xf numFmtId="164" fontId="18" fillId="0" borderId="11" xfId="61" applyFont="true" applyBorder="true" applyAlignment="true" applyProtection="false">
      <alignment horizontal="general" vertical="center" textRotation="0" wrapText="true" indent="0" shrinkToFit="false"/>
      <protection locked="true" hidden="false"/>
    </xf>
    <xf numFmtId="164" fontId="36" fillId="0" borderId="11" xfId="73" applyFont="true" applyBorder="true" applyAlignment="true" applyProtection="false">
      <alignment horizontal="general" vertical="center" textRotation="0" wrapText="true" indent="0" shrinkToFit="false"/>
      <protection locked="true" hidden="false"/>
    </xf>
    <xf numFmtId="164" fontId="18" fillId="0" borderId="10" xfId="73" applyFont="true" applyBorder="true" applyAlignment="true" applyProtection="false">
      <alignment horizontal="general" vertical="center" textRotation="0" wrapText="true" indent="0" shrinkToFit="false"/>
      <protection locked="true" hidden="false"/>
    </xf>
    <xf numFmtId="170" fontId="36" fillId="0" borderId="10" xfId="73" applyFont="true" applyBorder="true" applyAlignment="true" applyProtection="false">
      <alignment horizontal="general" vertical="center" textRotation="0" wrapText="true" indent="0" shrinkToFit="false"/>
      <protection locked="true" hidden="false"/>
    </xf>
    <xf numFmtId="164" fontId="18" fillId="0" borderId="10" xfId="73" applyFont="true" applyBorder="true" applyAlignment="true" applyProtection="false">
      <alignment horizontal="center" vertical="center" textRotation="0" wrapText="tru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8" fillId="0" borderId="0" xfId="73" applyFont="true" applyBorder="true" applyAlignment="true" applyProtection="false">
      <alignment horizontal="general" vertical="center" textRotation="0" wrapText="false" indent="0" shrinkToFit="false"/>
      <protection locked="true" hidden="false"/>
    </xf>
    <xf numFmtId="164" fontId="38" fillId="0" borderId="0" xfId="72" applyFont="true" applyBorder="true" applyAlignment="true" applyProtection="false">
      <alignment horizontal="center" vertical="bottom" textRotation="0" wrapText="false" indent="0" shrinkToFit="false"/>
      <protection locked="true" hidden="false"/>
    </xf>
    <xf numFmtId="164" fontId="48" fillId="0" borderId="0" xfId="72" applyFont="true" applyBorder="false" applyAlignment="true" applyProtection="false">
      <alignment horizontal="general" vertical="bottom" textRotation="0" wrapText="false" indent="0" shrinkToFit="false"/>
      <protection locked="true" hidden="false"/>
    </xf>
    <xf numFmtId="164" fontId="48" fillId="0" borderId="0" xfId="72" applyFont="true" applyBorder="true" applyAlignment="true" applyProtection="false">
      <alignment horizontal="center" vertical="bottom" textRotation="0" wrapText="false" indent="0" shrinkToFit="false"/>
      <protection locked="true" hidden="false"/>
    </xf>
    <xf numFmtId="164" fontId="48" fillId="0" borderId="0" xfId="72" applyFont="true" applyBorder="true" applyAlignment="true" applyProtection="false">
      <alignment horizontal="center" vertical="bottom" textRotation="0" wrapText="false" indent="0" shrinkToFit="false"/>
      <protection locked="true" hidden="false"/>
    </xf>
    <xf numFmtId="164" fontId="48" fillId="0" borderId="0" xfId="72" applyFont="true" applyBorder="false" applyAlignment="true" applyProtection="false">
      <alignment horizontal="general" vertical="bottom" textRotation="0" wrapText="false" indent="0" shrinkToFit="false"/>
      <protection locked="true" hidden="false"/>
    </xf>
    <xf numFmtId="164" fontId="43" fillId="0" borderId="0" xfId="72" applyFont="true" applyBorder="true" applyAlignment="true" applyProtection="false">
      <alignment horizontal="center" vertical="bottom" textRotation="0" wrapText="false" indent="0" shrinkToFit="false"/>
      <protection locked="true" hidden="false"/>
    </xf>
    <xf numFmtId="164" fontId="43" fillId="0" borderId="0" xfId="72"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2" fillId="0" borderId="10" xfId="73" applyFont="true" applyBorder="true" applyAlignment="true" applyProtection="false">
      <alignment horizontal="center" vertical="center" textRotation="0" wrapText="false" indent="0" shrinkToFit="false"/>
      <protection locked="true" hidden="false"/>
    </xf>
    <xf numFmtId="164" fontId="33" fillId="0" borderId="10" xfId="73" applyFont="true" applyBorder="true" applyAlignment="true" applyProtection="false">
      <alignment horizontal="center" vertical="center" textRotation="0" wrapText="false" indent="0" shrinkToFit="false"/>
      <protection locked="true" hidden="false"/>
    </xf>
    <xf numFmtId="166" fontId="36" fillId="0" borderId="10" xfId="73" applyFont="true" applyBorder="true" applyAlignment="true" applyProtection="false">
      <alignment horizontal="general" vertical="center" textRotation="0" wrapText="false" indent="0" shrinkToFit="false"/>
      <protection locked="true" hidden="false"/>
    </xf>
    <xf numFmtId="166" fontId="36" fillId="0" borderId="11" xfId="73" applyFont="true" applyBorder="true" applyAlignment="true" applyProtection="false">
      <alignment horizontal="general" vertical="center" textRotation="0" wrapText="false" indent="0" shrinkToFit="false"/>
      <protection locked="true" hidden="false"/>
    </xf>
    <xf numFmtId="166" fontId="18" fillId="0" borderId="11" xfId="61" applyFont="true" applyBorder="true" applyAlignment="true" applyProtection="false">
      <alignment horizontal="center" vertical="center" textRotation="0" wrapText="true" indent="0" shrinkToFit="false"/>
      <protection locked="true" hidden="false"/>
    </xf>
    <xf numFmtId="164" fontId="0" fillId="0" borderId="0" xfId="74" applyFont="true" applyBorder="false" applyAlignment="false" applyProtection="false">
      <alignment horizontal="general" vertical="bottom" textRotation="0" wrapText="false" indent="0" shrinkToFit="false"/>
      <protection locked="true" hidden="false"/>
    </xf>
    <xf numFmtId="164" fontId="53" fillId="0" borderId="0" xfId="74" applyFont="true" applyBorder="false" applyAlignment="true" applyProtection="false">
      <alignment horizontal="general" vertical="center" textRotation="0" wrapText="true" indent="0" shrinkToFit="false"/>
      <protection locked="true" hidden="false"/>
    </xf>
    <xf numFmtId="164" fontId="54" fillId="0" borderId="0" xfId="68" applyFont="true" applyBorder="false" applyAlignment="true" applyProtection="false">
      <alignment horizontal="general" vertical="center" textRotation="0" wrapText="false" indent="0" shrinkToFit="false"/>
      <protection locked="true" hidden="false"/>
    </xf>
    <xf numFmtId="164" fontId="13" fillId="0" borderId="0" xfId="68" applyFont="true" applyBorder="false" applyAlignment="true" applyProtection="false">
      <alignment horizontal="general" vertical="center" textRotation="0" wrapText="false" indent="0" shrinkToFit="false"/>
      <protection locked="true" hidden="false"/>
    </xf>
    <xf numFmtId="164" fontId="55" fillId="0" borderId="0" xfId="68" applyFont="true" applyBorder="false" applyAlignment="true" applyProtection="false">
      <alignment horizontal="general" vertical="center" textRotation="0" wrapText="false" indent="0" shrinkToFit="false"/>
      <protection locked="true" hidden="false"/>
    </xf>
    <xf numFmtId="169" fontId="54" fillId="0" borderId="0" xfId="68" applyFont="true" applyBorder="false" applyAlignment="true" applyProtection="false">
      <alignment horizontal="general" vertical="center" textRotation="0" wrapText="false" indent="0" shrinkToFit="false"/>
      <protection locked="true" hidden="false"/>
    </xf>
    <xf numFmtId="169" fontId="55" fillId="0" borderId="0" xfId="68" applyFont="true" applyBorder="false" applyAlignment="true" applyProtection="false">
      <alignment horizontal="general" vertical="center" textRotation="0" wrapText="false" indent="0" shrinkToFit="false"/>
      <protection locked="true" hidden="false"/>
    </xf>
    <xf numFmtId="164" fontId="42" fillId="0" borderId="0" xfId="74" applyFont="true" applyBorder="false" applyAlignment="true" applyProtection="false">
      <alignment horizontal="center" vertical="bottom" textRotation="0" wrapText="false" indent="0" shrinkToFit="false"/>
      <protection locked="true" hidden="false"/>
    </xf>
    <xf numFmtId="169" fontId="54" fillId="0" borderId="0" xfId="68" applyFont="true" applyBorder="true" applyAlignment="true" applyProtection="false">
      <alignment horizontal="left" vertical="center" textRotation="0" wrapText="true" indent="0" shrinkToFit="false"/>
      <protection locked="true" hidden="false"/>
    </xf>
    <xf numFmtId="164" fontId="56" fillId="0" borderId="0" xfId="74" applyFont="true" applyBorder="false" applyAlignment="false" applyProtection="false">
      <alignment horizontal="general" vertical="bottom" textRotation="0" wrapText="false" indent="0" shrinkToFit="false"/>
      <protection locked="true" hidden="false"/>
    </xf>
    <xf numFmtId="164" fontId="54" fillId="0" borderId="16" xfId="74" applyFont="true" applyBorder="true" applyAlignment="true" applyProtection="false">
      <alignment horizontal="center" vertical="center" textRotation="0" wrapText="false" indent="0" shrinkToFit="false"/>
      <protection locked="true" hidden="false"/>
    </xf>
    <xf numFmtId="164" fontId="57" fillId="0" borderId="0" xfId="74" applyFont="true" applyBorder="false" applyAlignment="false" applyProtection="false">
      <alignment horizontal="general" vertical="bottom" textRotation="0" wrapText="false" indent="0" shrinkToFit="false"/>
      <protection locked="true" hidden="false"/>
    </xf>
    <xf numFmtId="164" fontId="0" fillId="0" borderId="0" xfId="74" applyFont="true" applyBorder="false" applyAlignment="true" applyProtection="false">
      <alignment horizontal="general" vertical="bottom" textRotation="0" wrapText="false" indent="0" shrinkToFit="false"/>
      <protection locked="true" hidden="false"/>
    </xf>
    <xf numFmtId="164" fontId="58" fillId="0" borderId="17" xfId="74" applyFont="true" applyBorder="true" applyAlignment="true" applyProtection="false">
      <alignment horizontal="general" vertical="center" textRotation="0" wrapText="false" indent="0" shrinkToFit="false"/>
      <protection locked="true" hidden="false"/>
    </xf>
    <xf numFmtId="166" fontId="58" fillId="0" borderId="18" xfId="74" applyFont="true" applyBorder="true" applyAlignment="true" applyProtection="false">
      <alignment horizontal="center" vertical="center" textRotation="0" wrapText="false" indent="0" shrinkToFit="false"/>
      <protection locked="true" hidden="false"/>
    </xf>
    <xf numFmtId="164" fontId="58" fillId="0" borderId="0" xfId="74" applyFont="true" applyBorder="false" applyAlignment="false" applyProtection="false">
      <alignment horizontal="general" vertical="bottom" textRotation="0" wrapText="false" indent="0" shrinkToFit="false"/>
      <protection locked="true" hidden="false"/>
    </xf>
    <xf numFmtId="164" fontId="54" fillId="0" borderId="12" xfId="74" applyFont="true" applyBorder="true" applyAlignment="true" applyProtection="false">
      <alignment horizontal="center" vertical="bottom" textRotation="0" wrapText="false" indent="0" shrinkToFit="false"/>
      <protection locked="true" hidden="false"/>
    </xf>
    <xf numFmtId="164" fontId="58" fillId="0" borderId="12" xfId="74" applyFont="true" applyBorder="true" applyAlignment="true" applyProtection="false">
      <alignment horizontal="general" vertical="bottom" textRotation="0" wrapText="false" indent="0" shrinkToFit="false"/>
      <protection locked="true" hidden="false"/>
    </xf>
    <xf numFmtId="164" fontId="58" fillId="0" borderId="19" xfId="74" applyFont="true" applyBorder="true" applyAlignment="true" applyProtection="false">
      <alignment horizontal="general" vertical="center" textRotation="0" wrapText="false" indent="0" shrinkToFit="false"/>
      <protection locked="true" hidden="false"/>
    </xf>
    <xf numFmtId="166" fontId="58" fillId="0" borderId="10" xfId="74" applyFont="true" applyBorder="true" applyAlignment="true" applyProtection="false">
      <alignment horizontal="center" vertical="center" textRotation="0" wrapText="false" indent="0" shrinkToFit="false"/>
      <protection locked="true" hidden="false"/>
    </xf>
    <xf numFmtId="164" fontId="58" fillId="0" borderId="10" xfId="74" applyFont="true" applyBorder="true" applyAlignment="true" applyProtection="false">
      <alignment horizontal="center" vertical="center" textRotation="0" wrapText="false" indent="0" shrinkToFit="false"/>
      <protection locked="true" hidden="false"/>
    </xf>
    <xf numFmtId="164" fontId="58" fillId="0" borderId="20" xfId="74" applyFont="true" applyBorder="true" applyAlignment="true" applyProtection="false">
      <alignment horizontal="general" vertical="center" textRotation="0" wrapText="false" indent="0" shrinkToFit="false"/>
      <protection locked="true" hidden="false"/>
    </xf>
    <xf numFmtId="166" fontId="58" fillId="0" borderId="21" xfId="74" applyFont="true" applyBorder="true" applyAlignment="true" applyProtection="false">
      <alignment horizontal="center" vertical="center" textRotation="0" wrapText="false" indent="0" shrinkToFit="false"/>
      <protection locked="true" hidden="false"/>
    </xf>
    <xf numFmtId="164" fontId="58" fillId="0" borderId="10" xfId="74" applyFont="true" applyBorder="true" applyAlignment="true" applyProtection="false">
      <alignment horizontal="center" vertical="center" textRotation="0" wrapText="true" indent="0" shrinkToFit="false"/>
      <protection locked="true" hidden="false"/>
    </xf>
    <xf numFmtId="164" fontId="58" fillId="0" borderId="0" xfId="74" applyFont="true" applyBorder="true" applyAlignment="true" applyProtection="false">
      <alignment horizontal="center" vertical="center" textRotation="0" wrapText="false" indent="0" shrinkToFit="false"/>
      <protection locked="true" hidden="false"/>
    </xf>
    <xf numFmtId="164" fontId="58" fillId="0" borderId="17" xfId="74" applyFont="true" applyBorder="true" applyAlignment="true" applyProtection="false">
      <alignment horizontal="left" vertical="center" textRotation="0" wrapText="false" indent="0" shrinkToFit="false"/>
      <protection locked="true" hidden="false"/>
    </xf>
    <xf numFmtId="164" fontId="58" fillId="0" borderId="18" xfId="74" applyFont="true" applyBorder="true" applyAlignment="true" applyProtection="false">
      <alignment horizontal="center" vertical="center" textRotation="0" wrapText="false" indent="0" shrinkToFit="false"/>
      <protection locked="true" hidden="false"/>
    </xf>
    <xf numFmtId="166" fontId="44" fillId="0" borderId="22" xfId="59" applyFont="true" applyBorder="true" applyAlignment="true" applyProtection="false">
      <alignment horizontal="center" vertical="center" textRotation="0" wrapText="true" indent="0" shrinkToFit="false"/>
      <protection locked="true" hidden="false"/>
    </xf>
    <xf numFmtId="166" fontId="58" fillId="0" borderId="13" xfId="74" applyFont="true" applyBorder="true" applyAlignment="true" applyProtection="false">
      <alignment horizontal="center" vertical="center" textRotation="0" wrapText="false" indent="0" shrinkToFit="false"/>
      <protection locked="true" hidden="false"/>
    </xf>
    <xf numFmtId="164" fontId="58" fillId="0" borderId="0" xfId="74" applyFont="true" applyBorder="true" applyAlignment="true" applyProtection="false">
      <alignment horizontal="general" vertical="center" textRotation="0" wrapText="false" indent="0" shrinkToFit="false"/>
      <protection locked="true" hidden="false"/>
    </xf>
    <xf numFmtId="166" fontId="58" fillId="0" borderId="0" xfId="74" applyFont="true" applyBorder="true" applyAlignment="true" applyProtection="false">
      <alignment horizontal="general" vertical="center" textRotation="0" wrapText="false" indent="0" shrinkToFit="false"/>
      <protection locked="true" hidden="false"/>
    </xf>
    <xf numFmtId="164" fontId="58" fillId="0" borderId="0" xfId="74" applyFont="true" applyBorder="true" applyAlignment="false" applyProtection="false">
      <alignment horizontal="general" vertical="bottom" textRotation="0" wrapText="false" indent="0" shrinkToFit="false"/>
      <protection locked="true" hidden="false"/>
    </xf>
    <xf numFmtId="164" fontId="58" fillId="0" borderId="0" xfId="74" applyFont="true" applyBorder="true" applyAlignment="true" applyProtection="false">
      <alignment horizontal="general" vertical="bottom" textRotation="0" wrapText="false" indent="0" shrinkToFit="false"/>
      <protection locked="true" hidden="false"/>
    </xf>
    <xf numFmtId="164" fontId="54" fillId="0" borderId="17" xfId="74" applyFont="true" applyBorder="true" applyAlignment="true" applyProtection="false">
      <alignment horizontal="left" vertical="center" textRotation="0" wrapText="false" indent="0" shrinkToFit="false"/>
      <protection locked="true" hidden="false"/>
    </xf>
    <xf numFmtId="166" fontId="58" fillId="0" borderId="18" xfId="74" applyFont="true" applyBorder="true" applyAlignment="true" applyProtection="false">
      <alignment horizontal="center" vertical="center" textRotation="0" wrapText="false" indent="0" shrinkToFit="false"/>
      <protection locked="true" hidden="false"/>
    </xf>
    <xf numFmtId="164" fontId="58" fillId="0" borderId="0" xfId="74" applyFont="true" applyBorder="false" applyAlignment="true" applyProtection="false">
      <alignment horizontal="general" vertical="center" textRotation="0" wrapText="false" indent="0" shrinkToFit="false"/>
      <protection locked="true" hidden="false"/>
    </xf>
    <xf numFmtId="166" fontId="58" fillId="0" borderId="0" xfId="74" applyFont="true" applyBorder="false" applyAlignment="true" applyProtection="false">
      <alignment horizontal="general" vertical="center" textRotation="0" wrapText="false" indent="0" shrinkToFit="false"/>
      <protection locked="true" hidden="false"/>
    </xf>
    <xf numFmtId="164" fontId="58" fillId="0" borderId="0" xfId="74" applyFont="true" applyBorder="false" applyAlignment="true" applyProtection="false">
      <alignment horizontal="general" vertical="bottom" textRotation="0" wrapText="false" indent="0" shrinkToFit="false"/>
      <protection locked="true" hidden="false"/>
    </xf>
    <xf numFmtId="164" fontId="54" fillId="0" borderId="19" xfId="74" applyFont="true" applyBorder="true" applyAlignment="true" applyProtection="false">
      <alignment horizontal="general" vertical="center" textRotation="0" wrapText="false" indent="0" shrinkToFit="false"/>
      <protection locked="true" hidden="false"/>
    </xf>
    <xf numFmtId="166" fontId="54" fillId="0" borderId="10" xfId="74" applyFont="true" applyBorder="true" applyAlignment="true" applyProtection="false">
      <alignment horizontal="center" vertical="center" textRotation="0" wrapText="false" indent="0" shrinkToFit="false"/>
      <protection locked="true" hidden="false"/>
    </xf>
    <xf numFmtId="166" fontId="54" fillId="0" borderId="13" xfId="74" applyFont="true" applyBorder="true" applyAlignment="true" applyProtection="false">
      <alignment horizontal="center" vertical="center" textRotation="0" wrapText="false" indent="0" shrinkToFit="false"/>
      <protection locked="true" hidden="false"/>
    </xf>
    <xf numFmtId="164" fontId="54" fillId="0" borderId="19" xfId="74" applyFont="true" applyBorder="true" applyAlignment="true" applyProtection="false">
      <alignment horizontal="general" vertical="center" textRotation="0" wrapText="true" indent="0" shrinkToFit="false"/>
      <protection locked="true" hidden="false"/>
    </xf>
    <xf numFmtId="164" fontId="54" fillId="0" borderId="20" xfId="74" applyFont="true" applyBorder="true" applyAlignment="true" applyProtection="false">
      <alignment horizontal="general" vertical="center" textRotation="0" wrapText="false" indent="0" shrinkToFit="false"/>
      <protection locked="true" hidden="false"/>
    </xf>
    <xf numFmtId="166" fontId="54" fillId="0" borderId="21" xfId="74" applyFont="true" applyBorder="true" applyAlignment="true" applyProtection="false">
      <alignment horizontal="center" vertical="center" textRotation="0" wrapText="false" indent="0" shrinkToFit="false"/>
      <protection locked="true" hidden="false"/>
    </xf>
    <xf numFmtId="166" fontId="54" fillId="0" borderId="10" xfId="74" applyFont="true" applyBorder="true" applyAlignment="true" applyProtection="false">
      <alignment horizontal="center" vertical="bottom" textRotation="0" wrapText="false" indent="0" shrinkToFit="false"/>
      <protection locked="true" hidden="false"/>
    </xf>
    <xf numFmtId="166" fontId="58" fillId="0" borderId="10" xfId="74" applyFont="true" applyBorder="true" applyAlignment="true" applyProtection="false">
      <alignment horizontal="center" vertical="bottom" textRotation="0" wrapText="false" indent="0" shrinkToFit="false"/>
      <protection locked="true" hidden="false"/>
    </xf>
    <xf numFmtId="169" fontId="56" fillId="0" borderId="0" xfId="74" applyFont="true" applyBorder="false" applyAlignment="false" applyProtection="false">
      <alignment horizontal="general" vertical="bottom" textRotation="0" wrapText="false" indent="0" shrinkToFit="false"/>
      <protection locked="true" hidden="false"/>
    </xf>
    <xf numFmtId="164" fontId="54" fillId="0" borderId="19" xfId="74" applyFont="true" applyBorder="true" applyAlignment="true" applyProtection="false">
      <alignment horizontal="left" vertical="top" textRotation="0" wrapText="false" indent="0" shrinkToFit="false"/>
      <protection locked="true" hidden="false"/>
    </xf>
    <xf numFmtId="164" fontId="54" fillId="0" borderId="10" xfId="74" applyFont="true" applyBorder="true" applyAlignment="true" applyProtection="false">
      <alignment horizontal="general" vertical="center" textRotation="0" wrapText="false" indent="0" shrinkToFit="false"/>
      <protection locked="true" hidden="false"/>
    </xf>
    <xf numFmtId="164" fontId="54" fillId="0" borderId="21" xfId="74" applyFont="true" applyBorder="true" applyAlignment="true" applyProtection="false">
      <alignment horizontal="general" vertical="center" textRotation="0" wrapText="false" indent="0" shrinkToFit="false"/>
      <protection locked="true" hidden="false"/>
    </xf>
    <xf numFmtId="169" fontId="58" fillId="0" borderId="0" xfId="74" applyFont="true" applyBorder="false" applyAlignment="true" applyProtection="false">
      <alignment horizontal="general" vertical="center" textRotation="0" wrapText="false" indent="0" shrinkToFit="false"/>
      <protection locked="true" hidden="false"/>
    </xf>
    <xf numFmtId="169" fontId="56" fillId="0" borderId="0" xfId="74" applyFont="true" applyBorder="false" applyAlignment="true" applyProtection="false">
      <alignment horizontal="general" vertical="center" textRotation="0" wrapText="false" indent="0" shrinkToFit="false"/>
      <protection locked="true" hidden="false"/>
    </xf>
    <xf numFmtId="164" fontId="0" fillId="0" borderId="0" xfId="74" applyFont="true" applyBorder="false" applyAlignment="true" applyProtection="false">
      <alignment horizontal="general" vertical="center" textRotation="0" wrapText="false" indent="0" shrinkToFit="false"/>
      <protection locked="true" hidden="false"/>
    </xf>
    <xf numFmtId="164" fontId="18" fillId="0" borderId="0" xfId="61" applyFont="true" applyBorder="false" applyAlignment="false" applyProtection="false">
      <alignment horizontal="general" vertical="bottom" textRotation="0" wrapText="false" indent="0" shrinkToFit="false"/>
      <protection locked="true" hidden="false"/>
    </xf>
    <xf numFmtId="164" fontId="30" fillId="0" borderId="0" xfId="61" applyFont="true" applyBorder="false" applyAlignment="false" applyProtection="false">
      <alignment horizontal="general" vertical="bottom" textRotation="0" wrapText="false" indent="0" shrinkToFit="false"/>
      <protection locked="true" hidden="false"/>
    </xf>
    <xf numFmtId="164" fontId="32" fillId="0" borderId="0" xfId="61" applyFont="true" applyBorder="false" applyAlignment="true" applyProtection="false">
      <alignment horizontal="center" vertical="top" textRotation="0" wrapText="true" indent="0" shrinkToFit="false"/>
      <protection locked="true" hidden="false"/>
    </xf>
    <xf numFmtId="164" fontId="18" fillId="0" borderId="0" xfId="61" applyFont="true" applyBorder="false" applyAlignment="true" applyProtection="false">
      <alignment horizontal="right" vertical="bottom" textRotation="0" wrapText="false" indent="0" shrinkToFit="false"/>
      <protection locked="true" hidden="false"/>
    </xf>
    <xf numFmtId="164" fontId="32" fillId="0" borderId="0" xfId="61" applyFont="true" applyBorder="true" applyAlignment="true" applyProtection="false">
      <alignment horizontal="center" vertical="top" textRotation="0" wrapText="true" indent="0" shrinkToFit="false"/>
      <protection locked="true" hidden="false"/>
    </xf>
    <xf numFmtId="164" fontId="18" fillId="0" borderId="12" xfId="61" applyFont="true" applyBorder="true" applyAlignment="true" applyProtection="false">
      <alignment horizontal="center" vertical="bottom" textRotation="0" wrapText="true" indent="0" shrinkToFit="false"/>
      <protection locked="true" hidden="false"/>
    </xf>
    <xf numFmtId="164"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center" vertical="center" textRotation="0" wrapText="false" indent="0" shrinkToFit="false"/>
      <protection locked="true" hidden="false"/>
    </xf>
    <xf numFmtId="164"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1" applyFont="true" applyBorder="true" applyAlignment="true" applyProtection="false">
      <alignment horizontal="center" vertical="center" textRotation="0" wrapText="true" indent="0" shrinkToFit="false"/>
      <protection locked="true" hidden="false"/>
    </xf>
    <xf numFmtId="164" fontId="32" fillId="0" borderId="12" xfId="61" applyFont="true" applyBorder="true" applyAlignment="true" applyProtection="false">
      <alignment horizontal="general" vertical="center" textRotation="0" wrapText="true" indent="0" shrinkToFit="false"/>
      <protection locked="true" hidden="false"/>
    </xf>
    <xf numFmtId="164" fontId="32" fillId="0" borderId="23" xfId="61" applyFont="true" applyBorder="true" applyAlignment="true" applyProtection="false">
      <alignment horizontal="general" vertical="center" textRotation="0" wrapText="true" indent="0" shrinkToFit="false"/>
      <protection locked="true" hidden="false"/>
    </xf>
    <xf numFmtId="164" fontId="32" fillId="0" borderId="10" xfId="61" applyFont="true" applyBorder="true" applyAlignment="true" applyProtection="false">
      <alignment horizontal="center" vertical="top" textRotation="0" wrapText="true" indent="0" shrinkToFit="false"/>
      <protection locked="true" hidden="false"/>
    </xf>
    <xf numFmtId="164" fontId="32" fillId="0" borderId="10" xfId="61" applyFont="true" applyBorder="true" applyAlignment="true" applyProtection="false">
      <alignment horizontal="center" vertical="top" textRotation="0" wrapText="true" indent="0" shrinkToFit="false"/>
      <protection locked="true" hidden="false"/>
    </xf>
    <xf numFmtId="164" fontId="32" fillId="0" borderId="10" xfId="61" applyFont="true" applyBorder="true" applyAlignment="true" applyProtection="false">
      <alignment horizontal="general" vertical="top" textRotation="0" wrapText="true" indent="0" shrinkToFit="false"/>
      <protection locked="true" hidden="false"/>
    </xf>
    <xf numFmtId="171" fontId="32" fillId="0" borderId="10" xfId="61" applyFont="true" applyBorder="true" applyAlignment="true" applyProtection="false">
      <alignment horizontal="center" vertical="center" textRotation="0" wrapText="true" indent="0" shrinkToFit="false"/>
      <protection locked="true" hidden="false"/>
    </xf>
    <xf numFmtId="166" fontId="32" fillId="0" borderId="10" xfId="61" applyFont="true" applyBorder="true" applyAlignment="true" applyProtection="false">
      <alignment horizontal="center" vertical="center" textRotation="0" wrapText="true" indent="0" shrinkToFit="false"/>
      <protection locked="true" hidden="false"/>
    </xf>
    <xf numFmtId="164" fontId="18" fillId="0" borderId="10" xfId="61" applyFont="true" applyBorder="true" applyAlignment="true" applyProtection="false">
      <alignment horizontal="general" vertical="top" textRotation="0" wrapText="true" indent="0" shrinkToFit="false"/>
      <protection locked="true" hidden="false"/>
    </xf>
    <xf numFmtId="164" fontId="18" fillId="0" borderId="0" xfId="61" applyFont="true" applyBorder="true" applyAlignment="false" applyProtection="false">
      <alignment horizontal="general" vertical="bottom" textRotation="0" wrapText="false" indent="0" shrinkToFit="false"/>
      <protection locked="true" hidden="false"/>
    </xf>
    <xf numFmtId="164" fontId="18" fillId="0" borderId="10" xfId="61" applyFont="true" applyBorder="true" applyAlignment="true" applyProtection="false">
      <alignment horizontal="justify" vertical="top" textRotation="0" wrapText="true" indent="0" shrinkToFit="false"/>
      <protection locked="true" hidden="false"/>
    </xf>
    <xf numFmtId="171" fontId="32" fillId="0" borderId="10" xfId="61" applyFont="true" applyBorder="true" applyAlignment="true" applyProtection="false">
      <alignment horizontal="center" vertical="center" textRotation="0" wrapText="true" indent="0" shrinkToFit="false"/>
      <protection locked="true" hidden="false"/>
    </xf>
    <xf numFmtId="164" fontId="18" fillId="0" borderId="0" xfId="61" applyFont="true" applyBorder="false" applyAlignment="true" applyProtection="false">
      <alignment horizontal="general" vertical="top" textRotation="0" wrapText="true" indent="0" shrinkToFit="false"/>
      <protection locked="true" hidden="false"/>
    </xf>
    <xf numFmtId="164" fontId="18" fillId="0" borderId="0" xfId="61" applyFont="true" applyBorder="false" applyAlignment="false" applyProtection="false">
      <alignment horizontal="general" vertical="bottom" textRotation="0" wrapText="false" indent="0" shrinkToFit="false"/>
      <protection locked="true" hidden="false"/>
    </xf>
    <xf numFmtId="164" fontId="18" fillId="0" borderId="0" xfId="61" applyFont="true" applyBorder="true" applyAlignment="true" applyProtection="false">
      <alignment horizontal="center" vertical="bottom" textRotation="0" wrapText="false" indent="0" shrinkToFit="false"/>
      <protection locked="true" hidden="false"/>
    </xf>
    <xf numFmtId="164" fontId="32" fillId="0" borderId="0" xfId="61" applyFont="true" applyBorder="true" applyAlignment="true" applyProtection="false">
      <alignment horizontal="center" vertical="bottom" textRotation="0" wrapText="false" indent="0" shrinkToFit="false"/>
      <protection locked="true" hidden="false"/>
    </xf>
    <xf numFmtId="164" fontId="32" fillId="0" borderId="10" xfId="61" applyFont="true" applyBorder="true" applyAlignment="true" applyProtection="false">
      <alignment horizontal="center" vertical="center" textRotation="0" wrapText="false" indent="0" shrinkToFit="false"/>
      <protection locked="true" hidden="false"/>
    </xf>
    <xf numFmtId="164" fontId="32" fillId="0" borderId="0" xfId="76" applyFont="true" applyBorder="false" applyAlignment="true" applyProtection="false">
      <alignment horizontal="general" vertical="bottom" textRotation="0" wrapText="false" indent="0" shrinkToFit="false"/>
      <protection locked="true" hidden="false"/>
    </xf>
    <xf numFmtId="164" fontId="32" fillId="0" borderId="15" xfId="61" applyFont="true" applyBorder="true" applyAlignment="true" applyProtection="false">
      <alignment horizontal="center" vertical="center" textRotation="0" wrapText="true" indent="0" shrinkToFit="false"/>
      <protection locked="true" hidden="false"/>
    </xf>
    <xf numFmtId="164" fontId="18" fillId="0" borderId="15" xfId="61" applyFont="true" applyBorder="true" applyAlignment="true" applyProtection="false">
      <alignment horizontal="center" vertical="center" textRotation="0" wrapText="true" indent="0" shrinkToFit="false"/>
      <protection locked="true" hidden="false"/>
    </xf>
    <xf numFmtId="169" fontId="32" fillId="0" borderId="10" xfId="61" applyFont="true" applyBorder="true" applyAlignment="true" applyProtection="false">
      <alignment horizontal="center" vertical="center" textRotation="0" wrapText="true" indent="0" shrinkToFit="false"/>
      <protection locked="true" hidden="false"/>
    </xf>
    <xf numFmtId="164" fontId="32" fillId="0" borderId="10" xfId="61" applyFont="true" applyBorder="true" applyAlignment="true" applyProtection="false">
      <alignment horizontal="left" vertical="center" textRotation="0" wrapText="true" indent="0" shrinkToFit="false"/>
      <protection locked="true" hidden="false"/>
    </xf>
    <xf numFmtId="172" fontId="18" fillId="0" borderId="10" xfId="61" applyFont="true" applyBorder="true" applyAlignment="true" applyProtection="false">
      <alignment horizontal="center" vertical="center" textRotation="0" wrapText="true" indent="0" shrinkToFit="false"/>
      <protection locked="true" hidden="false"/>
    </xf>
    <xf numFmtId="169" fontId="18" fillId="0" borderId="10" xfId="61" applyFont="true" applyBorder="true" applyAlignment="true" applyProtection="false">
      <alignment horizontal="center" vertical="center" textRotation="0" wrapText="true" indent="0" shrinkToFit="false"/>
      <protection locked="true" hidden="false"/>
    </xf>
    <xf numFmtId="164" fontId="18" fillId="0" borderId="10" xfId="61" applyFont="true" applyBorder="true" applyAlignment="true" applyProtection="false">
      <alignment horizontal="left" vertical="center" textRotation="0" wrapText="true" indent="0" shrinkToFit="false"/>
      <protection locked="true" hidden="false"/>
    </xf>
    <xf numFmtId="173" fontId="18" fillId="0" borderId="10" xfId="73" applyFont="true" applyBorder="true" applyAlignment="true" applyProtection="false">
      <alignment horizontal="center" vertical="center" textRotation="0" wrapText="false" indent="0" shrinkToFit="false"/>
      <protection locked="true" hidden="false"/>
    </xf>
    <xf numFmtId="164" fontId="18" fillId="0" borderId="24" xfId="61" applyFont="true" applyBorder="true" applyAlignment="true" applyProtection="false">
      <alignment horizontal="left" vertical="center" textRotation="0" wrapText="true" indent="0" shrinkToFit="false"/>
      <protection locked="true" hidden="false"/>
    </xf>
    <xf numFmtId="172" fontId="18" fillId="0" borderId="0" xfId="61" applyFont="true" applyBorder="false" applyAlignment="false" applyProtection="false">
      <alignment horizontal="general" vertical="bottom" textRotation="0" wrapText="false" indent="0" shrinkToFit="false"/>
      <protection locked="true" hidden="false"/>
    </xf>
    <xf numFmtId="170" fontId="18" fillId="0" borderId="0" xfId="59" applyFont="true" applyBorder="false" applyAlignment="true" applyProtection="false">
      <alignment horizontal="center" vertical="center" textRotation="0" wrapText="false" indent="0" shrinkToFit="false"/>
      <protection locked="true" hidden="false"/>
    </xf>
    <xf numFmtId="172" fontId="18" fillId="0" borderId="10" xfId="73" applyFont="true" applyBorder="true" applyAlignment="true" applyProtection="false">
      <alignment horizontal="center" vertical="center" textRotation="0" wrapText="false" indent="0" shrinkToFit="false"/>
      <protection locked="true" hidden="false"/>
    </xf>
    <xf numFmtId="164" fontId="36" fillId="0" borderId="10" xfId="67" applyFont="true" applyBorder="true" applyAlignment="true" applyProtection="false">
      <alignment horizontal="left" vertical="center" textRotation="0" wrapText="true" indent="0" shrinkToFit="false"/>
      <protection locked="true" hidden="false"/>
    </xf>
    <xf numFmtId="164" fontId="42" fillId="0" borderId="10" xfId="67" applyFont="true" applyBorder="true" applyAlignment="true" applyProtection="false">
      <alignment horizontal="left" vertical="center" textRotation="0" wrapText="true" indent="0" shrinkToFit="false"/>
      <protection locked="true" hidden="false"/>
    </xf>
    <xf numFmtId="164" fontId="36" fillId="0" borderId="13" xfId="67" applyFont="true" applyBorder="true" applyAlignment="true" applyProtection="false">
      <alignment horizontal="left" vertical="center" textRotation="0" wrapText="true" indent="0" shrinkToFit="false"/>
      <protection locked="true" hidden="false"/>
    </xf>
    <xf numFmtId="164" fontId="18" fillId="0" borderId="25" xfId="61" applyFont="true" applyBorder="true" applyAlignment="true" applyProtection="false">
      <alignment horizontal="general" vertical="bottom" textRotation="0" wrapText="true" indent="0" shrinkToFit="false"/>
      <protection locked="true" hidden="false"/>
    </xf>
    <xf numFmtId="164" fontId="18" fillId="0" borderId="0" xfId="61" applyFont="true" applyBorder="true" applyAlignment="true" applyProtection="false">
      <alignment horizontal="left" vertical="bottom" textRotation="0" wrapText="true" indent="0" shrinkToFit="false"/>
      <protection locked="true" hidden="false"/>
    </xf>
    <xf numFmtId="164" fontId="18" fillId="0" borderId="0" xfId="61" applyFont="true" applyBorder="true" applyAlignment="true" applyProtection="false">
      <alignment horizontal="left" vertical="bottom" textRotation="0" wrapText="false" indent="0" shrinkToFit="false"/>
      <protection locked="true" hidden="false"/>
    </xf>
    <xf numFmtId="164" fontId="18" fillId="0" borderId="0" xfId="61" applyFont="true" applyBorder="true" applyAlignment="true" applyProtection="false">
      <alignment horizontal="general" vertical="bottom" textRotation="0" wrapText="false" indent="0" shrinkToFit="false"/>
      <protection locked="true" hidden="false"/>
    </xf>
    <xf numFmtId="164" fontId="18" fillId="0" borderId="0" xfId="61" applyFont="true" applyBorder="true" applyAlignment="true" applyProtection="false">
      <alignment horizontal="left" vertical="center" textRotation="0" wrapText="true" indent="0" shrinkToFit="false"/>
      <protection locked="true" hidden="false"/>
    </xf>
    <xf numFmtId="164" fontId="48" fillId="0" borderId="0" xfId="72" applyFont="true" applyBorder="false" applyAlignment="false" applyProtection="false">
      <alignment horizontal="general" vertical="bottom" textRotation="0" wrapText="false" indent="0" shrinkToFit="false"/>
      <protection locked="true" hidden="false"/>
    </xf>
    <xf numFmtId="164" fontId="38" fillId="0" borderId="0" xfId="72" applyFont="true" applyBorder="false" applyAlignment="false" applyProtection="false">
      <alignment horizontal="general" vertical="bottom" textRotation="0" wrapText="false" indent="0" shrinkToFit="false"/>
      <protection locked="true" hidden="false"/>
    </xf>
    <xf numFmtId="164" fontId="48" fillId="0" borderId="0" xfId="72" applyFont="true" applyBorder="false" applyAlignment="false" applyProtection="false">
      <alignment horizontal="general" vertical="bottom" textRotation="0" wrapText="false" indent="0" shrinkToFit="false"/>
      <protection locked="true" hidden="false"/>
    </xf>
    <xf numFmtId="164" fontId="43" fillId="0" borderId="12" xfId="72" applyFont="true" applyBorder="true" applyAlignment="true" applyProtection="false">
      <alignment horizontal="center" vertical="bottom" textRotation="0" wrapText="false" indent="0" shrinkToFit="false"/>
      <protection locked="true" hidden="false"/>
    </xf>
    <xf numFmtId="164" fontId="42" fillId="0" borderId="10" xfId="72" applyFont="true" applyBorder="true" applyAlignment="true" applyProtection="false">
      <alignment horizontal="center" vertical="center" textRotation="0" wrapText="true" indent="0" shrinkToFit="false"/>
      <protection locked="true" hidden="false"/>
    </xf>
    <xf numFmtId="164" fontId="42" fillId="0" borderId="11" xfId="72" applyFont="true" applyBorder="true" applyAlignment="true" applyProtection="false">
      <alignment horizontal="center" vertical="center" textRotation="0" wrapText="true" indent="0" shrinkToFit="false"/>
      <protection locked="true" hidden="false"/>
    </xf>
    <xf numFmtId="164" fontId="42" fillId="0" borderId="10" xfId="72" applyFont="true" applyBorder="true" applyAlignment="true" applyProtection="false">
      <alignment horizontal="center" vertical="center" textRotation="90" wrapText="true" indent="0" shrinkToFit="false"/>
      <protection locked="true" hidden="false"/>
    </xf>
    <xf numFmtId="164" fontId="32" fillId="0" borderId="10" xfId="72" applyFont="true" applyBorder="true" applyAlignment="true" applyProtection="true">
      <alignment horizontal="center" vertical="center" textRotation="90" wrapText="true" indent="0" shrinkToFit="false"/>
      <protection locked="true" hidden="false"/>
    </xf>
    <xf numFmtId="164" fontId="64" fillId="0" borderId="10" xfId="72" applyFont="true" applyBorder="true" applyAlignment="true" applyProtection="false">
      <alignment horizontal="center" vertical="center" textRotation="0" wrapText="true" indent="0" shrinkToFit="false"/>
      <protection locked="true" hidden="false"/>
    </xf>
    <xf numFmtId="164" fontId="42" fillId="0" borderId="10" xfId="67" applyFont="true" applyBorder="true" applyAlignment="true" applyProtection="false">
      <alignment horizontal="center" vertical="center" textRotation="90" wrapText="true" indent="0" shrinkToFit="false"/>
      <protection locked="true" hidden="false"/>
    </xf>
    <xf numFmtId="164" fontId="32" fillId="0" borderId="10" xfId="61" applyFont="true" applyBorder="true" applyAlignment="true" applyProtection="false">
      <alignment horizontal="center" vertical="center" textRotation="90" wrapText="true" indent="0" shrinkToFit="false"/>
      <protection locked="true" hidden="false"/>
    </xf>
    <xf numFmtId="164" fontId="42" fillId="0" borderId="10" xfId="72" applyFont="true" applyBorder="true" applyAlignment="true" applyProtection="false">
      <alignment horizontal="center" vertical="center" textRotation="0" wrapText="false" indent="0" shrinkToFit="false"/>
      <protection locked="true" hidden="false"/>
    </xf>
    <xf numFmtId="164" fontId="32" fillId="0" borderId="10" xfId="72" applyFont="true" applyBorder="true" applyAlignment="true" applyProtection="true">
      <alignment horizontal="center" vertical="center" textRotation="0" wrapText="true" indent="0" shrinkToFit="false"/>
      <protection locked="true" hidden="false"/>
    </xf>
    <xf numFmtId="164" fontId="65" fillId="0" borderId="10" xfId="72" applyFont="true" applyBorder="true" applyAlignment="true" applyProtection="false">
      <alignment horizontal="center" vertical="center" textRotation="0" wrapText="false" indent="0" shrinkToFit="false"/>
      <protection locked="true" hidden="false"/>
    </xf>
    <xf numFmtId="164" fontId="65" fillId="0" borderId="0" xfId="72" applyFont="true" applyBorder="false" applyAlignment="false" applyProtection="false">
      <alignment horizontal="general" vertical="bottom" textRotation="0" wrapText="false" indent="0" shrinkToFit="false"/>
      <protection locked="true" hidden="false"/>
    </xf>
    <xf numFmtId="164" fontId="36" fillId="0" borderId="10" xfId="72" applyFont="true" applyBorder="true" applyAlignment="true" applyProtection="false">
      <alignment horizontal="center" vertical="center" textRotation="0" wrapText="true" indent="0" shrinkToFit="false"/>
      <protection locked="true" hidden="false"/>
    </xf>
    <xf numFmtId="174" fontId="36" fillId="0" borderId="10" xfId="72" applyFont="true" applyBorder="true" applyAlignment="true" applyProtection="false">
      <alignment horizontal="center" vertical="center" textRotation="0" wrapText="true" indent="0" shrinkToFit="false"/>
      <protection locked="true" hidden="false"/>
    </xf>
    <xf numFmtId="164" fontId="66" fillId="0" borderId="10" xfId="39" applyFont="true" applyBorder="true" applyAlignment="true" applyProtection="false">
      <alignment horizontal="general" vertical="center" textRotation="0" wrapText="true" indent="0" shrinkToFit="false"/>
      <protection locked="true" hidden="false"/>
    </xf>
    <xf numFmtId="175" fontId="36" fillId="0" borderId="10" xfId="72" applyFont="true" applyBorder="true" applyAlignment="true" applyProtection="false">
      <alignment horizontal="center" vertical="center" textRotation="0" wrapText="true" indent="0" shrinkToFit="false"/>
      <protection locked="true" hidden="false"/>
    </xf>
    <xf numFmtId="173" fontId="66" fillId="0" borderId="10" xfId="39" applyFont="true" applyBorder="true" applyAlignment="true" applyProtection="false">
      <alignment horizontal="general" vertical="center" textRotation="0" wrapText="true" indent="0" shrinkToFit="false"/>
      <protection locked="true" hidden="false"/>
    </xf>
    <xf numFmtId="164" fontId="36" fillId="0" borderId="15" xfId="72" applyFont="true" applyBorder="true" applyAlignment="true" applyProtection="false">
      <alignment horizontal="general" vertical="center" textRotation="0" wrapText="true" indent="0" shrinkToFit="false"/>
      <protection locked="true" hidden="false"/>
    </xf>
    <xf numFmtId="173" fontId="66" fillId="0" borderId="10" xfId="39" applyFont="true" applyBorder="true" applyAlignment="true" applyProtection="false">
      <alignment horizontal="center" vertical="center" textRotation="0" wrapText="true" indent="0" shrinkToFit="false"/>
      <protection locked="true" hidden="false"/>
    </xf>
    <xf numFmtId="164" fontId="66" fillId="0" borderId="10" xfId="39" applyFont="true" applyBorder="true" applyAlignment="true" applyProtection="false">
      <alignment horizontal="center" vertical="center" textRotation="0" wrapText="true" indent="0" shrinkToFit="false"/>
      <protection locked="true" hidden="false"/>
    </xf>
    <xf numFmtId="170" fontId="36" fillId="0" borderId="10" xfId="72" applyFont="true" applyBorder="true" applyAlignment="true" applyProtection="false">
      <alignment horizontal="center" vertical="center" textRotation="0" wrapText="true" indent="0" shrinkToFit="false"/>
      <protection locked="true" hidden="false"/>
    </xf>
    <xf numFmtId="164" fontId="66" fillId="0" borderId="10" xfId="39" applyFont="true" applyBorder="true" applyAlignment="true" applyProtection="false">
      <alignment horizontal="right" vertical="center" textRotation="0" wrapText="true" indent="0" shrinkToFit="false"/>
      <protection locked="true" hidden="false"/>
    </xf>
    <xf numFmtId="176" fontId="58" fillId="0" borderId="10" xfId="39" applyFont="true" applyBorder="true" applyAlignment="true" applyProtection="false">
      <alignment horizontal="center" vertical="center" textRotation="0" wrapText="true" indent="0" shrinkToFit="false"/>
      <protection locked="true" hidden="false"/>
    </xf>
    <xf numFmtId="164" fontId="36" fillId="0" borderId="15" xfId="72" applyFont="true" applyBorder="true" applyAlignment="true" applyProtection="false">
      <alignment horizontal="center" vertical="center" textRotation="0" wrapText="true" indent="0" shrinkToFit="false"/>
      <protection locked="true" hidden="false"/>
    </xf>
    <xf numFmtId="164" fontId="58" fillId="0" borderId="10" xfId="39" applyFont="true" applyBorder="true" applyAlignment="true" applyProtection="false">
      <alignment horizontal="center" vertical="center" textRotation="0" wrapText="true" indent="0" shrinkToFit="false"/>
      <protection locked="true" hidden="false"/>
    </xf>
    <xf numFmtId="164" fontId="18" fillId="0" borderId="15" xfId="39" applyFont="true" applyBorder="true" applyAlignment="true" applyProtection="false">
      <alignment horizontal="right" vertical="center" textRotation="0" wrapText="true" indent="0" shrinkToFit="false"/>
      <protection locked="true" hidden="false"/>
    </xf>
    <xf numFmtId="164" fontId="36" fillId="0" borderId="15" xfId="72" applyFont="true" applyBorder="true" applyAlignment="true" applyProtection="false">
      <alignment horizontal="right" vertical="center" textRotation="0" wrapText="true" indent="0" shrinkToFit="false"/>
      <protection locked="true" hidden="false"/>
    </xf>
    <xf numFmtId="171" fontId="18" fillId="0" borderId="15" xfId="39" applyFont="true" applyBorder="true" applyAlignment="true" applyProtection="false">
      <alignment horizontal="general" vertical="center" textRotation="0" wrapText="true" indent="0" shrinkToFit="false"/>
      <protection locked="true" hidden="false"/>
    </xf>
    <xf numFmtId="176" fontId="18" fillId="0" borderId="15" xfId="39" applyFont="true" applyBorder="true" applyAlignment="true" applyProtection="false">
      <alignment horizontal="general" vertical="center" textRotation="0" wrapText="true" indent="0" shrinkToFit="false"/>
      <protection locked="true" hidden="false"/>
    </xf>
    <xf numFmtId="175" fontId="36" fillId="0" borderId="15" xfId="72" applyFont="true" applyBorder="true" applyAlignment="true" applyProtection="false">
      <alignment horizontal="general" vertical="center" textRotation="0" wrapText="true" indent="0" shrinkToFit="false"/>
      <protection locked="true" hidden="false"/>
    </xf>
    <xf numFmtId="176" fontId="66" fillId="0" borderId="10" xfId="39" applyFont="true" applyBorder="true" applyAlignment="true" applyProtection="false">
      <alignment horizontal="general" vertical="center" textRotation="0" wrapText="true" indent="0" shrinkToFit="false"/>
      <protection locked="true" hidden="false"/>
    </xf>
    <xf numFmtId="177" fontId="36"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center" vertical="center" textRotation="0" wrapText="false" indent="0" shrinkToFit="false"/>
      <protection locked="true" hidden="false"/>
    </xf>
    <xf numFmtId="166" fontId="36" fillId="0" borderId="10" xfId="72" applyFont="true" applyBorder="true" applyAlignment="true" applyProtection="false">
      <alignment horizontal="center" vertical="center" textRotation="0" wrapText="true" indent="0" shrinkToFit="false"/>
      <protection locked="true" hidden="false"/>
    </xf>
    <xf numFmtId="178" fontId="36" fillId="0" borderId="10" xfId="72" applyFont="true" applyBorder="true" applyAlignment="true" applyProtection="false">
      <alignment horizontal="center" vertical="center" textRotation="0" wrapText="false" indent="0" shrinkToFit="false"/>
      <protection locked="true" hidden="false"/>
    </xf>
    <xf numFmtId="164" fontId="67" fillId="0" borderId="10" xfId="39" applyFont="true" applyBorder="true" applyAlignment="true" applyProtection="false">
      <alignment horizontal="right" vertical="center" textRotation="0" wrapText="true" indent="0" shrinkToFit="false"/>
      <protection locked="true" hidden="false"/>
    </xf>
    <xf numFmtId="164" fontId="68" fillId="0" borderId="10" xfId="20" applyFont="true" applyBorder="true" applyAlignment="true" applyProtection="true">
      <alignment horizontal="general" vertical="center" textRotation="0" wrapText="true" indent="0" shrinkToFit="false"/>
      <protection locked="true" hidden="false"/>
    </xf>
    <xf numFmtId="176" fontId="67" fillId="0" borderId="10" xfId="39" applyFont="true" applyBorder="true" applyAlignment="true" applyProtection="false">
      <alignment horizontal="general" vertical="center" textRotation="0" wrapText="true" indent="0" shrinkToFit="false"/>
      <protection locked="true" hidden="false"/>
    </xf>
    <xf numFmtId="171" fontId="67" fillId="0" borderId="10" xfId="39" applyFont="true" applyBorder="true" applyAlignment="true" applyProtection="false">
      <alignment horizontal="right" vertical="center" textRotation="0" wrapText="true" indent="0" shrinkToFit="false"/>
      <protection locked="true" hidden="false"/>
    </xf>
    <xf numFmtId="164" fontId="18" fillId="25" borderId="10" xfId="39" applyFont="true" applyBorder="true" applyAlignment="true" applyProtection="false">
      <alignment horizontal="general" vertical="center" textRotation="0" wrapText="true" indent="0" shrinkToFit="false"/>
      <protection locked="true" hidden="false"/>
    </xf>
    <xf numFmtId="164" fontId="18" fillId="25" borderId="10" xfId="39" applyFont="true" applyBorder="true" applyAlignment="true" applyProtection="false">
      <alignment horizontal="right" vertical="center" textRotation="0" wrapText="true" indent="0" shrinkToFit="false"/>
      <protection locked="true" hidden="false"/>
    </xf>
    <xf numFmtId="164" fontId="69" fillId="25" borderId="10" xfId="39" applyFont="true" applyBorder="true" applyAlignment="true" applyProtection="false">
      <alignment horizontal="general" vertical="center" textRotation="0" wrapText="true" indent="0" shrinkToFit="false"/>
      <protection locked="true" hidden="false"/>
    </xf>
    <xf numFmtId="176" fontId="18" fillId="25" borderId="10" xfId="39" applyFont="true" applyBorder="true" applyAlignment="true" applyProtection="false">
      <alignment horizontal="general" vertical="center" textRotation="0" wrapText="true" indent="0" shrinkToFit="false"/>
      <protection locked="true" hidden="false"/>
    </xf>
    <xf numFmtId="173" fontId="18" fillId="25" borderId="10" xfId="39" applyFont="true" applyBorder="true" applyAlignment="true" applyProtection="false">
      <alignment horizontal="general" vertical="center" textRotation="0" wrapText="true" indent="0" shrinkToFit="false"/>
      <protection locked="true" hidden="false"/>
    </xf>
    <xf numFmtId="175" fontId="18" fillId="0" borderId="10" xfId="72" applyFont="true" applyBorder="true" applyAlignment="true" applyProtection="false">
      <alignment horizontal="center" vertical="center" textRotation="0" wrapText="true" indent="0" shrinkToFit="false"/>
      <protection locked="true" hidden="false"/>
    </xf>
    <xf numFmtId="164" fontId="18" fillId="0" borderId="10" xfId="72" applyFont="true" applyBorder="true" applyAlignment="true" applyProtection="false">
      <alignment horizontal="center" vertical="center" textRotation="0" wrapText="true" indent="0" shrinkToFit="false"/>
      <protection locked="true" hidden="false"/>
    </xf>
    <xf numFmtId="164" fontId="18" fillId="0" borderId="15" xfId="72" applyFont="true" applyBorder="true" applyAlignment="true" applyProtection="false">
      <alignment horizontal="general" vertical="center" textRotation="0" wrapText="true" indent="0" shrinkToFit="false"/>
      <protection locked="true" hidden="false"/>
    </xf>
    <xf numFmtId="170" fontId="18" fillId="0" borderId="10" xfId="72" applyFont="true" applyBorder="true" applyAlignment="true" applyProtection="false">
      <alignment horizontal="center" vertical="center" textRotation="0" wrapText="true" indent="0" shrinkToFit="false"/>
      <protection locked="true" hidden="false"/>
    </xf>
    <xf numFmtId="164" fontId="18" fillId="0" borderId="15" xfId="72" applyFont="true" applyBorder="true" applyAlignment="true" applyProtection="false">
      <alignment horizontal="center" vertical="center" textRotation="0" wrapText="true" indent="0" shrinkToFit="false"/>
      <protection locked="true" hidden="false"/>
    </xf>
    <xf numFmtId="171" fontId="18" fillId="0" borderId="15" xfId="72" applyFont="true" applyBorder="true" applyAlignment="true" applyProtection="false">
      <alignment horizontal="center" vertical="center" textRotation="0" wrapText="true" indent="0" shrinkToFit="false"/>
      <protection locked="true" hidden="false"/>
    </xf>
    <xf numFmtId="173" fontId="18" fillId="0" borderId="15" xfId="72" applyFont="true" applyBorder="true" applyAlignment="true" applyProtection="false">
      <alignment horizontal="right" vertical="center" textRotation="0" wrapText="true" indent="0" shrinkToFit="false"/>
      <protection locked="true" hidden="false"/>
    </xf>
    <xf numFmtId="171" fontId="66" fillId="0" borderId="10" xfId="39" applyFont="true" applyBorder="true" applyAlignment="true" applyProtection="false">
      <alignment horizontal="right" vertical="center" textRotation="0" wrapText="true" indent="0" shrinkToFit="false"/>
      <protection locked="true" hidden="false"/>
    </xf>
    <xf numFmtId="164" fontId="70" fillId="25" borderId="0" xfId="61" applyFont="true" applyBorder="false" applyAlignment="false" applyProtection="false">
      <alignment horizontal="general" vertical="bottom" textRotation="0" wrapText="false" indent="0" shrinkToFit="false"/>
      <protection locked="true" hidden="false"/>
    </xf>
    <xf numFmtId="164" fontId="18" fillId="25" borderId="0" xfId="61" applyFont="true" applyBorder="false" applyAlignment="false" applyProtection="false">
      <alignment horizontal="general" vertical="bottom" textRotation="0" wrapText="false" indent="0" shrinkToFit="false"/>
      <protection locked="true" hidden="false"/>
    </xf>
    <xf numFmtId="164" fontId="30" fillId="25" borderId="0" xfId="61" applyFont="true" applyBorder="false" applyAlignment="true" applyProtection="false">
      <alignment horizontal="right" vertical="center" textRotation="0" wrapText="false" indent="0" shrinkToFit="false"/>
      <protection locked="true" hidden="false"/>
    </xf>
    <xf numFmtId="164" fontId="30" fillId="25" borderId="0" xfId="61" applyFont="true" applyBorder="false" applyAlignment="true" applyProtection="false">
      <alignment horizontal="right" vertical="bottom" textRotation="0" wrapText="false" indent="0" shrinkToFit="false"/>
      <protection locked="true" hidden="false"/>
    </xf>
    <xf numFmtId="164" fontId="18" fillId="25" borderId="0" xfId="61" applyFont="true" applyBorder="false" applyAlignment="true" applyProtection="false">
      <alignment horizontal="right" vertical="bottom" textRotation="0" wrapText="false" indent="0" shrinkToFit="false"/>
      <protection locked="true" hidden="false"/>
    </xf>
    <xf numFmtId="164" fontId="37" fillId="25" borderId="0" xfId="61" applyFont="true" applyBorder="true" applyAlignment="true" applyProtection="false">
      <alignment horizontal="center" vertical="bottom" textRotation="0" wrapText="false" indent="0" shrinkToFit="false"/>
      <protection locked="true" hidden="false"/>
    </xf>
    <xf numFmtId="164" fontId="37" fillId="25" borderId="0" xfId="61" applyFont="true" applyBorder="false" applyAlignment="true" applyProtection="false">
      <alignment horizontal="general" vertical="bottom" textRotation="0" wrapText="false" indent="0" shrinkToFit="false"/>
      <protection locked="true" hidden="false"/>
    </xf>
    <xf numFmtId="164" fontId="37" fillId="25" borderId="0" xfId="61" applyFont="true" applyBorder="false" applyAlignment="true" applyProtection="false">
      <alignment horizontal="center" vertical="bottom" textRotation="0" wrapText="false" indent="0" shrinkToFit="false"/>
      <protection locked="true" hidden="false"/>
    </xf>
    <xf numFmtId="164" fontId="37" fillId="25" borderId="0" xfId="73" applyFont="true" applyBorder="true" applyAlignment="true" applyProtection="false">
      <alignment horizontal="center" vertical="center" textRotation="0" wrapText="false" indent="0" shrinkToFit="false"/>
      <protection locked="true" hidden="false"/>
    </xf>
    <xf numFmtId="164" fontId="37" fillId="25" borderId="0" xfId="73" applyFont="true" applyBorder="false" applyAlignment="true" applyProtection="false">
      <alignment horizontal="general" vertical="center" textRotation="0" wrapText="false" indent="0" shrinkToFit="false"/>
      <protection locked="true" hidden="false"/>
    </xf>
    <xf numFmtId="164" fontId="71" fillId="25" borderId="0" xfId="73" applyFont="true" applyBorder="true" applyAlignment="true" applyProtection="false">
      <alignment horizontal="center" vertical="center" textRotation="0" wrapText="false" indent="0" shrinkToFit="false"/>
      <protection locked="true" hidden="false"/>
    </xf>
    <xf numFmtId="164" fontId="72" fillId="25" borderId="0" xfId="73" applyFont="true" applyBorder="false" applyAlignment="true" applyProtection="false">
      <alignment horizontal="general" vertical="center" textRotation="0" wrapText="false" indent="0" shrinkToFit="false"/>
      <protection locked="true" hidden="false"/>
    </xf>
    <xf numFmtId="164" fontId="30" fillId="25" borderId="0" xfId="73" applyFont="true" applyBorder="true" applyAlignment="true" applyProtection="false">
      <alignment horizontal="center" vertical="center" textRotation="0" wrapText="false" indent="0" shrinkToFit="false"/>
      <protection locked="true" hidden="false"/>
    </xf>
    <xf numFmtId="164" fontId="18" fillId="25" borderId="0" xfId="73" applyFont="true" applyBorder="false" applyAlignment="true" applyProtection="false">
      <alignment horizontal="general" vertical="center" textRotation="0" wrapText="false" indent="0" shrinkToFit="false"/>
      <protection locked="true" hidden="false"/>
    </xf>
    <xf numFmtId="164" fontId="30" fillId="25" borderId="0" xfId="73" applyFont="true" applyBorder="true" applyAlignment="true" applyProtection="false">
      <alignment horizontal="general" vertical="center" textRotation="0" wrapText="false" indent="0" shrinkToFit="false"/>
      <protection locked="true" hidden="false"/>
    </xf>
    <xf numFmtId="164" fontId="71" fillId="25" borderId="0" xfId="73" applyFont="true" applyBorder="true" applyAlignment="true" applyProtection="false">
      <alignment horizontal="center" vertical="center" textRotation="0" wrapText="true" indent="0" shrinkToFit="false"/>
      <protection locked="true" hidden="false"/>
    </xf>
    <xf numFmtId="164" fontId="30" fillId="25" borderId="0" xfId="61" applyFont="true" applyBorder="false" applyAlignment="false" applyProtection="false">
      <alignment horizontal="general" vertical="bottom" textRotation="0" wrapText="false" indent="0" shrinkToFit="false"/>
      <protection locked="true" hidden="false"/>
    </xf>
    <xf numFmtId="170" fontId="73" fillId="25" borderId="0" xfId="61" applyFont="true" applyBorder="false" applyAlignment="true" applyProtection="false">
      <alignment horizontal="right" vertical="top" textRotation="0" wrapText="true" indent="0" shrinkToFit="false"/>
      <protection locked="true" hidden="false"/>
    </xf>
    <xf numFmtId="164" fontId="37" fillId="25" borderId="0" xfId="61" applyFont="true" applyBorder="true" applyAlignment="true" applyProtection="false">
      <alignment horizontal="center" vertical="bottom" textRotation="0" wrapText="true" indent="0" shrinkToFit="false"/>
      <protection locked="true" hidden="false"/>
    </xf>
    <xf numFmtId="164" fontId="70" fillId="25" borderId="0" xfId="61" applyFont="true" applyBorder="false" applyAlignment="true" applyProtection="false">
      <alignment horizontal="right" vertical="bottom" textRotation="0" wrapText="false" indent="0" shrinkToFit="false"/>
      <protection locked="true" hidden="false"/>
    </xf>
    <xf numFmtId="164" fontId="74" fillId="25" borderId="26" xfId="61" applyFont="true" applyBorder="true" applyAlignment="true" applyProtection="false">
      <alignment horizontal="justify" vertical="bottom" textRotation="0" wrapText="false" indent="0" shrinkToFit="false"/>
      <protection locked="true" hidden="false"/>
    </xf>
    <xf numFmtId="166" fontId="70" fillId="25" borderId="26" xfId="61" applyFont="true" applyBorder="true" applyAlignment="true" applyProtection="false">
      <alignment horizontal="center" vertical="center" textRotation="0" wrapText="true" indent="0" shrinkToFit="false"/>
      <protection locked="true" hidden="false"/>
    </xf>
    <xf numFmtId="166" fontId="18" fillId="25" borderId="10" xfId="73" applyFont="true" applyBorder="true" applyAlignment="true" applyProtection="false">
      <alignment horizontal="center" vertical="center" textRotation="0" wrapText="true" indent="0" shrinkToFit="false"/>
      <protection locked="true" hidden="false"/>
    </xf>
    <xf numFmtId="164" fontId="74" fillId="25" borderId="26" xfId="61" applyFont="true" applyBorder="true" applyAlignment="true" applyProtection="false">
      <alignment horizontal="general" vertical="top" textRotation="0" wrapText="true" indent="0" shrinkToFit="false"/>
      <protection locked="true" hidden="false"/>
    </xf>
    <xf numFmtId="164" fontId="74" fillId="25" borderId="27" xfId="61" applyFont="true" applyBorder="true" applyAlignment="true" applyProtection="false">
      <alignment horizontal="general" vertical="top" textRotation="0" wrapText="true" indent="0" shrinkToFit="false"/>
      <protection locked="true" hidden="false"/>
    </xf>
    <xf numFmtId="164" fontId="74" fillId="25" borderId="27" xfId="61" applyFont="true" applyBorder="true" applyAlignment="true" applyProtection="false">
      <alignment horizontal="justify" vertical="top" textRotation="0" wrapText="true" indent="0" shrinkToFit="false"/>
      <protection locked="true" hidden="false"/>
    </xf>
    <xf numFmtId="164" fontId="70" fillId="25" borderId="26" xfId="61" applyFont="true" applyBorder="true" applyAlignment="true" applyProtection="false">
      <alignment horizontal="justify" vertical="top" textRotation="0" wrapText="true" indent="0" shrinkToFit="false"/>
      <protection locked="true" hidden="false"/>
    </xf>
    <xf numFmtId="166" fontId="70" fillId="25" borderId="26" xfId="61" applyFont="true" applyBorder="true" applyAlignment="true" applyProtection="false">
      <alignment horizontal="center" vertical="center" textRotation="0" wrapText="false" indent="0" shrinkToFit="false"/>
      <protection locked="true" hidden="false"/>
    </xf>
    <xf numFmtId="164" fontId="74" fillId="25" borderId="26" xfId="61" applyFont="true" applyBorder="true" applyAlignment="true" applyProtection="false">
      <alignment horizontal="justify" vertical="top" textRotation="0" wrapText="true" indent="0" shrinkToFit="false"/>
      <protection locked="true" hidden="false"/>
    </xf>
    <xf numFmtId="165" fontId="70" fillId="25" borderId="26" xfId="19" applyFont="true" applyBorder="true" applyAlignment="true" applyProtection="true">
      <alignment horizontal="center" vertical="center" textRotation="0" wrapText="false" indent="0" shrinkToFit="false"/>
      <protection locked="true" hidden="false"/>
    </xf>
    <xf numFmtId="165" fontId="70" fillId="25" borderId="26" xfId="19" applyFont="true" applyBorder="true" applyAlignment="true" applyProtection="true">
      <alignment horizontal="center" vertical="center" textRotation="0" wrapText="true" indent="0" shrinkToFit="false"/>
      <protection locked="true" hidden="false"/>
    </xf>
    <xf numFmtId="179" fontId="70" fillId="25" borderId="26" xfId="61" applyFont="true" applyBorder="true" applyAlignment="true" applyProtection="false">
      <alignment horizontal="center" vertical="center" textRotation="0" wrapText="true" indent="0" shrinkToFit="false"/>
      <protection locked="true" hidden="false"/>
    </xf>
    <xf numFmtId="164" fontId="74" fillId="25" borderId="28" xfId="61" applyFont="true" applyBorder="true" applyAlignment="true" applyProtection="false">
      <alignment horizontal="general" vertical="top" textRotation="0" wrapText="true" indent="0" shrinkToFit="false"/>
      <protection locked="true" hidden="false"/>
    </xf>
    <xf numFmtId="164" fontId="70" fillId="25" borderId="28" xfId="61" applyFont="true" applyBorder="true" applyAlignment="true" applyProtection="false">
      <alignment horizontal="general" vertical="top" textRotation="0" wrapText="true" indent="0" shrinkToFit="false"/>
      <protection locked="true" hidden="false"/>
    </xf>
    <xf numFmtId="180" fontId="18" fillId="25" borderId="0" xfId="61" applyFont="true" applyBorder="false" applyAlignment="false" applyProtection="false">
      <alignment horizontal="general" vertical="bottom" textRotation="0" wrapText="false" indent="0" shrinkToFit="false"/>
      <protection locked="true" hidden="false"/>
    </xf>
    <xf numFmtId="166" fontId="70" fillId="25" borderId="28" xfId="0" applyFont="true" applyBorder="true" applyAlignment="true" applyProtection="false">
      <alignment horizontal="general" vertical="center" textRotation="0" wrapText="true" indent="0" shrinkToFit="false"/>
      <protection locked="true" hidden="false"/>
    </xf>
    <xf numFmtId="164" fontId="70" fillId="25" borderId="29" xfId="61" applyFont="true" applyBorder="true" applyAlignment="true" applyProtection="false">
      <alignment horizontal="general" vertical="top" textRotation="0" wrapText="true" indent="0" shrinkToFit="false"/>
      <protection locked="true" hidden="false"/>
    </xf>
    <xf numFmtId="164" fontId="70" fillId="25" borderId="27" xfId="61" applyFont="true" applyBorder="true" applyAlignment="true" applyProtection="false">
      <alignment horizontal="general" vertical="top" textRotation="0" wrapText="true" indent="0" shrinkToFit="false"/>
      <protection locked="true" hidden="false"/>
    </xf>
    <xf numFmtId="164" fontId="74" fillId="25" borderId="28" xfId="61" applyFont="true" applyBorder="true" applyAlignment="true" applyProtection="false">
      <alignment horizontal="left" vertical="center" textRotation="0" wrapText="true" indent="0" shrinkToFit="false"/>
      <protection locked="true" hidden="false"/>
    </xf>
    <xf numFmtId="164" fontId="74" fillId="25" borderId="28" xfId="61" applyFont="true" applyBorder="true" applyAlignment="true" applyProtection="false">
      <alignment horizontal="center" vertical="center" textRotation="0" wrapText="true" indent="0" shrinkToFit="false"/>
      <protection locked="true" hidden="false"/>
    </xf>
    <xf numFmtId="164" fontId="70" fillId="25" borderId="26" xfId="61" applyFont="true" applyBorder="true" applyAlignment="true" applyProtection="false">
      <alignment horizontal="center" vertical="center" textRotation="0" wrapText="true" indent="0" shrinkToFit="false"/>
      <protection locked="true" hidden="false"/>
    </xf>
    <xf numFmtId="164" fontId="70" fillId="25" borderId="27" xfId="61" applyFont="true" applyBorder="true" applyAlignment="false" applyProtection="false">
      <alignment horizontal="general" vertical="bottom" textRotation="0" wrapText="false" indent="0" shrinkToFit="false"/>
      <protection locked="true" hidden="false"/>
    </xf>
    <xf numFmtId="177" fontId="74" fillId="25" borderId="0" xfId="61" applyFont="true" applyBorder="false" applyAlignment="true" applyProtection="false">
      <alignment horizontal="left" vertical="top" textRotation="0" wrapText="false" indent="0" shrinkToFit="false"/>
      <protection locked="true" hidden="false"/>
    </xf>
    <xf numFmtId="169" fontId="70" fillId="25" borderId="0" xfId="61" applyFont="true" applyBorder="false" applyAlignment="true" applyProtection="false">
      <alignment horizontal="left" vertical="top" textRotation="0" wrapText="true" indent="0" shrinkToFit="false"/>
      <protection locked="true" hidden="false"/>
    </xf>
    <xf numFmtId="169" fontId="70" fillId="25" borderId="0" xfId="61" applyFont="true" applyBorder="true" applyAlignment="true" applyProtection="false">
      <alignment horizontal="left" vertical="top" textRotation="0" wrapText="false" indent="0" shrinkToFit="false"/>
      <protection locked="true" hidden="false"/>
    </xf>
    <xf numFmtId="164" fontId="70" fillId="25" borderId="0" xfId="61" applyFont="true" applyBorder="true" applyAlignment="true" applyProtection="false">
      <alignment horizontal="center" vertical="center" textRotation="0" wrapText="false" indent="0" shrinkToFit="false"/>
      <protection locked="true" hidden="false"/>
    </xf>
  </cellXfs>
  <cellStyles count="75">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1"/>
    <cellStyle name="20% - Акцент2 2" xfId="22"/>
    <cellStyle name="20% - Акцент3 2" xfId="23"/>
    <cellStyle name="20% - Акцент4 2" xfId="24"/>
    <cellStyle name="20% - Акцент5 2" xfId="25"/>
    <cellStyle name="20% - Акцент6 2" xfId="26"/>
    <cellStyle name="40% - Акцент1 2" xfId="27"/>
    <cellStyle name="40% - Акцент2 2" xfId="28"/>
    <cellStyle name="40% - Акцент3 2" xfId="29"/>
    <cellStyle name="40% - Акцент4 2" xfId="30"/>
    <cellStyle name="40% - Акцент5 2" xfId="31"/>
    <cellStyle name="40% - Акцент6 2" xfId="32"/>
    <cellStyle name="60% - Акцент1 2" xfId="33"/>
    <cellStyle name="60% - Акцент2 2" xfId="34"/>
    <cellStyle name="60% - Акцент3 2" xfId="35"/>
    <cellStyle name="60% - Акцент4 2" xfId="36"/>
    <cellStyle name="60% - Акцент5 2" xfId="37"/>
    <cellStyle name="60% - Акцент6 2" xfId="38"/>
    <cellStyle name="Normal" xfId="39"/>
    <cellStyle name="Normal 2" xfId="40"/>
    <cellStyle name="Акцент1 2" xfId="41"/>
    <cellStyle name="Акцент2 2" xfId="42"/>
    <cellStyle name="Акцент3 2" xfId="43"/>
    <cellStyle name="Акцент4 2" xfId="44"/>
    <cellStyle name="Акцент5 2" xfId="45"/>
    <cellStyle name="Акцент6 2" xfId="46"/>
    <cellStyle name="Ввод  2" xfId="47"/>
    <cellStyle name="Вывод 2" xfId="48"/>
    <cellStyle name="Вычисление 2" xfId="49"/>
    <cellStyle name="Заголовок 1 2" xfId="50"/>
    <cellStyle name="Заголовок 2 2" xfId="51"/>
    <cellStyle name="Заголовок 3 2" xfId="52"/>
    <cellStyle name="Заголовок 4 2" xfId="53"/>
    <cellStyle name="Итог 2" xfId="54"/>
    <cellStyle name="Контрольная ячейка 2" xfId="55"/>
    <cellStyle name="Название 2" xfId="56"/>
    <cellStyle name="Нейтральный 2" xfId="57"/>
    <cellStyle name="Обычный 12 2" xfId="58"/>
    <cellStyle name="Обычный 2" xfId="59"/>
    <cellStyle name="Обычный 2 2" xfId="60"/>
    <cellStyle name="Обычный 3" xfId="61"/>
    <cellStyle name="Обычный 3 2" xfId="62"/>
    <cellStyle name="Обычный 3 2 2 2" xfId="63"/>
    <cellStyle name="Обычный 3 21" xfId="64"/>
    <cellStyle name="Обычный 4" xfId="65"/>
    <cellStyle name="Обычный 4 2" xfId="66"/>
    <cellStyle name="Обычный 5" xfId="67"/>
    <cellStyle name="Обычный 5 2 10" xfId="68"/>
    <cellStyle name="Обычный 6" xfId="69"/>
    <cellStyle name="Обычный 6 2" xfId="70"/>
    <cellStyle name="Обычный 6 2 2" xfId="71"/>
    <cellStyle name="Обычный 6 2 3" xfId="72"/>
    <cellStyle name="Обычный 7" xfId="73"/>
    <cellStyle name="Обычный 7 2" xfId="74"/>
    <cellStyle name="Обычный 8" xfId="75"/>
    <cellStyle name="Обычный_Форматы по компаниям_last" xfId="76"/>
    <cellStyle name="Плохой 2" xfId="77"/>
    <cellStyle name="Пояснение 2" xfId="78"/>
    <cellStyle name="Примечание 2" xfId="79"/>
    <cellStyle name="Процентный 2" xfId="80"/>
    <cellStyle name="Процентный 3" xfId="81"/>
    <cellStyle name="Связанная ячейка 2" xfId="82"/>
    <cellStyle name="Стиль 1" xfId="83"/>
    <cellStyle name="Текст предупреждения 2" xfId="84"/>
    <cellStyle name="Финансовый 2" xfId="85"/>
    <cellStyle name="Финансовый 2 2 2 2 2" xfId="86"/>
    <cellStyle name="Финансовый 3" xfId="87"/>
    <cellStyle name="Хороший 2" xfId="88"/>
    <cellStyle name="*unknown*" xfId="20" builtinId="8"/>
  </cellStyles>
  <dxfs count="37">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000000"/>
        <sz val="11"/>
      </font>
      <fill>
        <patternFill>
          <bgColor rgb="FFC00000"/>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00CCFF"/>
      <rgbColor rgb="FFC6EFCE"/>
      <rgbColor rgb="FFCCFFCC"/>
      <rgbColor rgb="FFFFFF99"/>
      <rgbColor rgb="FF99CCFF"/>
      <rgbColor rgb="FFFF99CC"/>
      <rgbColor rgb="FFCC99FF"/>
      <rgbColor rgb="FFFFCC99"/>
      <rgbColor rgb="FF3366FF"/>
      <rgbColor rgb="FF33CCCC"/>
      <rgbColor rgb="FFD9D9D9"/>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416267942584"/>
          <c:y val="0.0190515210488579"/>
        </c:manualLayout>
      </c:layout>
      <c:overlay val="0"/>
      <c:spPr>
        <a:noFill/>
        <a:ln w="25560">
          <a:noFill/>
        </a:ln>
      </c:spPr>
    </c:title>
    <c:autoTitleDeleted val="0"/>
    <c:plotArea>
      <c:layout>
        <c:manualLayout>
          <c:layoutTarget val="inner"/>
          <c:xMode val="edge"/>
          <c:yMode val="edge"/>
          <c:x val="0.179799641148325"/>
          <c:y val="0.0995595616101608"/>
          <c:w val="0.776465311004785"/>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-69335094.8571427</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7126547"/>
        <c:axId val="33949187"/>
      </c:lineChart>
      <c:catAx>
        <c:axId val="7126547"/>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33949187"/>
        <c:crosses val="autoZero"/>
        <c:auto val="1"/>
        <c:lblAlgn val="ctr"/>
        <c:lblOffset val="100"/>
        <c:noMultiLvlLbl val="0"/>
      </c:catAx>
      <c:valAx>
        <c:axId val="33949187"/>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7126547"/>
        <c:crosses val="autoZero"/>
        <c:crossBetween val="between"/>
      </c:valAx>
      <c:spPr>
        <a:noFill/>
        <a:ln w="0">
          <a:noFill/>
        </a:ln>
      </c:spPr>
    </c:plotArea>
    <c:legend>
      <c:legendPos val="r"/>
      <c:layout>
        <c:manualLayout>
          <c:xMode val="edge"/>
          <c:yMode val="edge"/>
          <c:x val="0.110119047619046"/>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475920</xdr:colOff>
      <xdr:row>46</xdr:row>
      <xdr:rowOff>95040</xdr:rowOff>
    </xdr:to>
    <xdr:graphicFrame>
      <xdr:nvGraphicFramePr>
        <xdr:cNvPr id="0" name="Диаграмма 2"/>
        <xdr:cNvGraphicFramePr/>
      </xdr:nvGraphicFramePr>
      <xdr:xfrm>
        <a:off x="4651920" y="7039080"/>
        <a:ext cx="481500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0.743271531100479</cdr:x>
      <cdr:y>0.909044351121581</cdr:y>
    </cdr:from>
    <cdr:to>
      <cdr:x>0.9061004784689</cdr:x>
      <cdr:y>0.967735327255966</cdr:y>
    </cdr:to>
    <cdr:sp>
      <cdr:nvSpPr>
        <cdr:cNvPr id="1" name="TextBox 1"/>
        <cdr:cNvSpPr/>
      </cdr:nvSpPr>
      <cdr:spPr>
        <a:xfrm>
          <a:off x="3579120" y="3195000"/>
          <a:ext cx="78408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0.743271531100479</cdr:x>
      <cdr:y>0.909044351121581</cdr:y>
    </cdr:from>
    <cdr:to>
      <cdr:x>0.9061004784689</cdr:x>
      <cdr:y>0.967735327255966</cdr:y>
    </cdr:to>
    <cdr:sp>
      <cdr:nvSpPr>
        <cdr:cNvPr id="2" name="TextBox 1"/>
        <cdr:cNvSpPr/>
      </cdr:nvSpPr>
      <cdr:spPr>
        <a:xfrm>
          <a:off x="3579120" y="3195000"/>
          <a:ext cx="78408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Relationship Id="rId2" Type="http://schemas.openxmlformats.org/officeDocument/2006/relationships/hyperlink" Target="https://www.roseltorg.ru/" TargetMode="External"/><Relationship Id="rId3" Type="http://schemas.openxmlformats.org/officeDocument/2006/relationships/hyperlink" Target="https://www.roseltorg.ru/" TargetMode="External"/><Relationship Id="rId4" Type="http://schemas.openxmlformats.org/officeDocument/2006/relationships/hyperlink" Target="https://www.roseltorg.ru/" TargetMode="External"/><Relationship Id="rId5" Type="http://schemas.openxmlformats.org/officeDocument/2006/relationships/hyperlink" Target="https://www.roseltorg.ru/" TargetMode="External"/>
</Relationship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338"/>
  <sheetViews>
    <sheetView showFormulas="false" showGridLines="true" showRowColHeaders="true" showZeros="true" rightToLeft="false" tabSelected="false" showOutlineSymbols="true" defaultGridColor="true" view="pageBreakPreview" topLeftCell="A7"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7.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4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32</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32</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50</v>
      </c>
      <c r="B37" s="39" t="s">
        <v>51</v>
      </c>
      <c r="C37" s="25" t="s">
        <v>52</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4.7" hidden="false" customHeight="false" outlineLevel="0" collapsed="false">
      <c r="A40" s="29" t="s">
        <v>55</v>
      </c>
      <c r="B40" s="39" t="s">
        <v>56</v>
      </c>
      <c r="C40" s="41"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42"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3" t="n">
        <v>0.66320807</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3" t="n">
        <v>4.60717801</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101"/>
  <sheetViews>
    <sheetView showFormulas="false" showGridLines="true" showRowColHeaders="true" showZeros="true" rightToLeft="false" tabSelected="false" showOutlineSymbols="true" defaultGridColor="true" view="pageBreakPreview" topLeftCell="B19" colorId="64" zoomScale="100" zoomScaleNormal="70" zoomScalePageLayoutView="100" workbookViewId="0">
      <selection pane="topLeft" activeCell="G32" activeCellId="0" sqref="G32"/>
    </sheetView>
  </sheetViews>
  <sheetFormatPr defaultColWidth="9.1484375" defaultRowHeight="15.75" zeroHeight="false" outlineLevelRow="0" outlineLevelCol="0"/>
  <cols>
    <col collapsed="false" customWidth="false" hidden="false" outlineLevel="0" max="1" min="1" style="198" width="9.14"/>
    <col collapsed="false" customWidth="true" hidden="false" outlineLevel="0" max="2" min="2" style="198" width="57.86"/>
    <col collapsed="false" customWidth="true" hidden="false" outlineLevel="0" max="3" min="3" style="198" width="13"/>
    <col collapsed="false" customWidth="true" hidden="false" outlineLevel="0" max="4" min="4" style="198" width="17.86"/>
    <col collapsed="false" customWidth="true" hidden="false" outlineLevel="0" max="5" min="5" style="198" width="20.42"/>
    <col collapsed="false" customWidth="true" hidden="false" outlineLevel="0" max="7" min="6" style="175" width="12.86"/>
    <col collapsed="false" customWidth="false" hidden="false" outlineLevel="0" max="16384" min="8" style="198" width="9.14"/>
  </cols>
  <sheetData>
    <row r="1" customFormat="false" ht="15.75" hidden="false" customHeight="false" outlineLevel="0" collapsed="false">
      <c r="A1" s="175"/>
      <c r="B1" s="175"/>
      <c r="C1" s="175"/>
      <c r="D1" s="175"/>
      <c r="E1" s="175"/>
    </row>
    <row r="2" customFormat="false" ht="15.75" hidden="false" customHeight="false" outlineLevel="0" collapsed="false">
      <c r="A2" s="175"/>
      <c r="B2" s="175"/>
      <c r="C2" s="175"/>
      <c r="D2" s="175"/>
      <c r="E2" s="175"/>
    </row>
    <row r="3" customFormat="false" ht="15.75" hidden="false" customHeight="false" outlineLevel="0" collapsed="false">
      <c r="A3" s="175"/>
      <c r="B3" s="175"/>
      <c r="C3" s="175"/>
      <c r="D3" s="175"/>
      <c r="E3" s="175"/>
    </row>
    <row r="4" customFormat="false" ht="18.75" hidden="false" customHeight="true" outlineLevel="0" collapsed="false">
      <c r="A4" s="44" t="str">
        <f aca="false">'6.1. Паспорт сетевой график'!A5:L5</f>
        <v>Год раскрытия информации: 2025 год</v>
      </c>
      <c r="B4" s="44"/>
      <c r="C4" s="44"/>
      <c r="D4" s="44"/>
      <c r="E4" s="44"/>
      <c r="F4" s="44"/>
      <c r="G4" s="44"/>
    </row>
    <row r="5" customFormat="false" ht="18.75" hidden="false" customHeight="false" outlineLevel="0" collapsed="false">
      <c r="A5" s="176"/>
      <c r="B5" s="176"/>
      <c r="C5" s="176"/>
      <c r="D5" s="176"/>
      <c r="E5" s="176"/>
      <c r="F5" s="176"/>
      <c r="G5" s="176"/>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47" t="s">
        <v>5</v>
      </c>
      <c r="B8" s="47"/>
      <c r="C8" s="47"/>
      <c r="D8" s="47"/>
      <c r="E8" s="47"/>
      <c r="F8" s="47"/>
      <c r="G8" s="47"/>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tr">
        <f aca="false">'1. паспорт местоположение'!A12:C12</f>
        <v>I_525-ДГ-9</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4"/>
      <c r="B13" s="94"/>
      <c r="C13" s="94"/>
      <c r="D13" s="94"/>
      <c r="E13" s="94"/>
      <c r="F13" s="94"/>
      <c r="G13" s="94"/>
    </row>
    <row r="14" customFormat="false" ht="89.25" hidden="false" customHeight="true" outlineLevel="0" collapsed="false">
      <c r="A14" s="13" t="str">
        <f aca="false">'1. паспорт местоположение'!A15:C15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199"/>
      <c r="B16" s="199"/>
      <c r="C16" s="199"/>
      <c r="D16" s="199"/>
      <c r="E16" s="199"/>
      <c r="F16" s="199"/>
      <c r="G16" s="199"/>
    </row>
    <row r="17" customFormat="false" ht="15.75" hidden="false" customHeight="false" outlineLevel="0" collapsed="false">
      <c r="A17" s="175"/>
    </row>
    <row r="18" customFormat="false" ht="15.75" hidden="false" customHeight="false" outlineLevel="0" collapsed="false">
      <c r="A18" s="200" t="s">
        <v>381</v>
      </c>
      <c r="B18" s="200"/>
      <c r="C18" s="200"/>
      <c r="D18" s="200"/>
      <c r="E18" s="200"/>
      <c r="F18" s="200"/>
      <c r="G18" s="200"/>
    </row>
    <row r="19" customFormat="false" ht="15.75" hidden="false" customHeight="false" outlineLevel="0" collapsed="false">
      <c r="A19" s="175"/>
      <c r="B19" s="175"/>
      <c r="C19" s="175"/>
      <c r="D19" s="175"/>
      <c r="E19" s="175"/>
    </row>
    <row r="20" customFormat="false" ht="33" hidden="false" customHeight="true" outlineLevel="0" collapsed="false">
      <c r="A20" s="181" t="s">
        <v>382</v>
      </c>
      <c r="B20" s="181" t="s">
        <v>383</v>
      </c>
      <c r="C20" s="181" t="s">
        <v>384</v>
      </c>
      <c r="D20" s="181"/>
      <c r="E20" s="201" t="s">
        <v>385</v>
      </c>
      <c r="F20" s="181" t="s">
        <v>386</v>
      </c>
      <c r="G20" s="181" t="s">
        <v>387</v>
      </c>
      <c r="H20" s="202"/>
    </row>
    <row r="21" customFormat="false" ht="99.75" hidden="false" customHeight="true" outlineLevel="0" collapsed="false">
      <c r="A21" s="181"/>
      <c r="B21" s="181"/>
      <c r="C21" s="181"/>
      <c r="D21" s="181"/>
      <c r="E21" s="201"/>
      <c r="F21" s="181"/>
      <c r="G21" s="181"/>
    </row>
    <row r="22" customFormat="false" ht="89.25" hidden="false" customHeight="true" outlineLevel="0" collapsed="false">
      <c r="A22" s="181"/>
      <c r="B22" s="181"/>
      <c r="C22" s="203" t="s">
        <v>321</v>
      </c>
      <c r="D22" s="203" t="s">
        <v>388</v>
      </c>
      <c r="E22" s="204" t="s">
        <v>389</v>
      </c>
      <c r="F22" s="181"/>
      <c r="G22" s="181"/>
    </row>
    <row r="23" customFormat="false" ht="19.5" hidden="false" customHeight="true" outlineLevel="0" collapsed="false">
      <c r="A23" s="181" t="n">
        <v>1</v>
      </c>
      <c r="B23" s="181" t="n">
        <v>2</v>
      </c>
      <c r="C23" s="181" t="n">
        <v>3</v>
      </c>
      <c r="D23" s="181" t="n">
        <v>4</v>
      </c>
      <c r="E23" s="181" t="n">
        <v>5</v>
      </c>
      <c r="F23" s="181" t="n">
        <v>6</v>
      </c>
      <c r="G23" s="181" t="n">
        <v>7</v>
      </c>
    </row>
    <row r="24" customFormat="false" ht="47.25" hidden="false" customHeight="true" outlineLevel="0" collapsed="false">
      <c r="A24" s="205" t="n">
        <v>1</v>
      </c>
      <c r="B24" s="206" t="s">
        <v>390</v>
      </c>
      <c r="C24" s="207" t="n">
        <v>403.10023901</v>
      </c>
      <c r="D24" s="207" t="n">
        <f aca="false">SUM(D25:D29)</f>
        <v>397.4894927</v>
      </c>
      <c r="E24" s="207" t="n">
        <f aca="false">SUM(E25:E29)</f>
        <v>0.663208070000014</v>
      </c>
      <c r="F24" s="207" t="n">
        <v>0.66320807</v>
      </c>
      <c r="G24" s="207" t="n">
        <f aca="false">G27+G29</f>
        <v>-1.86158275</v>
      </c>
    </row>
    <row r="25" customFormat="false" ht="24" hidden="false" customHeight="true" outlineLevel="0" collapsed="false">
      <c r="A25" s="208" t="s">
        <v>391</v>
      </c>
      <c r="B25" s="209" t="s">
        <v>392</v>
      </c>
      <c r="C25" s="207" t="n">
        <v>0</v>
      </c>
      <c r="D25" s="207" t="n">
        <v>0</v>
      </c>
      <c r="E25" s="207" t="n">
        <f aca="false">D25-F25</f>
        <v>0</v>
      </c>
      <c r="F25" s="207" t="n">
        <v>0</v>
      </c>
      <c r="G25" s="207" t="n">
        <v>0</v>
      </c>
    </row>
    <row r="26" customFormat="false" ht="15.75" hidden="false" customHeight="false" outlineLevel="0" collapsed="false">
      <c r="A26" s="208" t="s">
        <v>393</v>
      </c>
      <c r="B26" s="209" t="s">
        <v>394</v>
      </c>
      <c r="C26" s="207" t="n">
        <v>0</v>
      </c>
      <c r="D26" s="207" t="n">
        <v>0</v>
      </c>
      <c r="E26" s="207" t="n">
        <f aca="false">D26-F26</f>
        <v>0</v>
      </c>
      <c r="F26" s="207" t="n">
        <v>0</v>
      </c>
      <c r="G26" s="207" t="n">
        <v>0</v>
      </c>
    </row>
    <row r="27" customFormat="false" ht="27.35" hidden="false" customHeight="false" outlineLevel="0" collapsed="false">
      <c r="A27" s="208" t="s">
        <v>395</v>
      </c>
      <c r="B27" s="209" t="s">
        <v>396</v>
      </c>
      <c r="C27" s="207" t="n">
        <v>403.10023901</v>
      </c>
      <c r="D27" s="210" t="n">
        <v>397.4894927</v>
      </c>
      <c r="E27" s="207" t="n">
        <v>0.663208070000014</v>
      </c>
      <c r="F27" s="207" t="n">
        <v>0.66320807</v>
      </c>
      <c r="G27" s="207" t="n">
        <v>-1.86158275</v>
      </c>
    </row>
    <row r="28" customFormat="false" ht="15.75" hidden="false" customHeight="false" outlineLevel="0" collapsed="false">
      <c r="A28" s="208" t="s">
        <v>397</v>
      </c>
      <c r="B28" s="209" t="s">
        <v>398</v>
      </c>
      <c r="C28" s="207" t="n">
        <v>0</v>
      </c>
      <c r="D28" s="207" t="n">
        <v>0</v>
      </c>
      <c r="E28" s="207" t="n">
        <f aca="false">D28-F28</f>
        <v>0</v>
      </c>
      <c r="F28" s="207" t="n">
        <v>0</v>
      </c>
      <c r="G28" s="207" t="n">
        <v>0</v>
      </c>
    </row>
    <row r="29" customFormat="false" ht="15.75" hidden="false" customHeight="false" outlineLevel="0" collapsed="false">
      <c r="A29" s="208" t="s">
        <v>399</v>
      </c>
      <c r="B29" s="211" t="s">
        <v>400</v>
      </c>
      <c r="C29" s="207" t="n">
        <v>0</v>
      </c>
      <c r="D29" s="207" t="n">
        <v>0</v>
      </c>
      <c r="E29" s="207" t="n">
        <f aca="false">D29-F29</f>
        <v>0</v>
      </c>
      <c r="F29" s="207" t="n">
        <v>0</v>
      </c>
      <c r="G29" s="207" t="n">
        <v>0</v>
      </c>
    </row>
    <row r="30" customFormat="false" ht="41" hidden="false" customHeight="false" outlineLevel="0" collapsed="false">
      <c r="A30" s="205" t="s">
        <v>18</v>
      </c>
      <c r="B30" s="206" t="s">
        <v>401</v>
      </c>
      <c r="C30" s="207" t="n">
        <v>335.91686584</v>
      </c>
      <c r="D30" s="207" t="n">
        <f aca="false">SUM(D31:D34)</f>
        <v>331.24124392</v>
      </c>
      <c r="E30" s="207" t="n">
        <f aca="false">SUM(E31:E34)</f>
        <v>4.60717801</v>
      </c>
      <c r="F30" s="207" t="n">
        <v>4.60717801</v>
      </c>
      <c r="G30" s="207" t="n">
        <f aca="false">G31+G32+G33+G34</f>
        <v>2.824602</v>
      </c>
      <c r="H30" s="212"/>
    </row>
    <row r="31" customFormat="false" ht="15.75" hidden="false" customHeight="false" outlineLevel="0" collapsed="false">
      <c r="A31" s="205" t="s">
        <v>402</v>
      </c>
      <c r="B31" s="209" t="s">
        <v>403</v>
      </c>
      <c r="C31" s="207" t="n">
        <v>3.577189</v>
      </c>
      <c r="D31" s="213" t="n">
        <v>6.89849062</v>
      </c>
      <c r="E31" s="207" t="n">
        <v>0</v>
      </c>
      <c r="F31" s="207" t="n">
        <v>0</v>
      </c>
      <c r="G31" s="207" t="n">
        <v>0</v>
      </c>
      <c r="H31" s="212"/>
    </row>
    <row r="32" customFormat="false" ht="27.35" hidden="false" customHeight="false" outlineLevel="0" collapsed="false">
      <c r="A32" s="205" t="s">
        <v>404</v>
      </c>
      <c r="B32" s="209" t="s">
        <v>405</v>
      </c>
      <c r="C32" s="207" t="n">
        <v>29.57520254</v>
      </c>
      <c r="D32" s="214" t="n">
        <v>24.42416667</v>
      </c>
      <c r="E32" s="207" t="n">
        <v>4.60717801</v>
      </c>
      <c r="F32" s="207" t="n">
        <v>4.60717801</v>
      </c>
      <c r="G32" s="207" t="n">
        <v>2.824602</v>
      </c>
    </row>
    <row r="33" customFormat="false" ht="15.75" hidden="false" customHeight="false" outlineLevel="0" collapsed="false">
      <c r="A33" s="205" t="s">
        <v>406</v>
      </c>
      <c r="B33" s="209" t="s">
        <v>407</v>
      </c>
      <c r="C33" s="207" t="n">
        <v>289.70318396</v>
      </c>
      <c r="D33" s="214" t="n">
        <v>241.41931997</v>
      </c>
      <c r="E33" s="207" t="n">
        <v>0</v>
      </c>
      <c r="F33" s="207" t="n">
        <v>0</v>
      </c>
      <c r="G33" s="207" t="n">
        <v>0</v>
      </c>
    </row>
    <row r="34" customFormat="false" ht="15.75" hidden="false" customHeight="false" outlineLevel="0" collapsed="false">
      <c r="A34" s="205" t="s">
        <v>408</v>
      </c>
      <c r="B34" s="209" t="s">
        <v>409</v>
      </c>
      <c r="C34" s="207" t="n">
        <v>13.06129034</v>
      </c>
      <c r="D34" s="214" t="n">
        <v>58.49926666</v>
      </c>
      <c r="E34" s="207" t="n">
        <v>0</v>
      </c>
      <c r="F34" s="207" t="n">
        <v>0</v>
      </c>
      <c r="G34" s="207" t="n">
        <v>0</v>
      </c>
    </row>
    <row r="35" customFormat="false" ht="27.35" hidden="false" customHeight="false" outlineLevel="0" collapsed="false">
      <c r="A35" s="205" t="s">
        <v>21</v>
      </c>
      <c r="B35" s="206" t="s">
        <v>410</v>
      </c>
      <c r="C35" s="207" t="s">
        <v>23</v>
      </c>
      <c r="D35" s="207" t="s">
        <v>23</v>
      </c>
      <c r="E35" s="207" t="s">
        <v>23</v>
      </c>
      <c r="F35" s="207" t="n">
        <v>0</v>
      </c>
      <c r="G35" s="207" t="s">
        <v>23</v>
      </c>
    </row>
    <row r="36" customFormat="false" ht="27.35" hidden="false" customHeight="false" outlineLevel="0" collapsed="false">
      <c r="A36" s="208" t="s">
        <v>411</v>
      </c>
      <c r="B36" s="215" t="s">
        <v>412</v>
      </c>
      <c r="C36" s="207" t="n">
        <v>14.2</v>
      </c>
      <c r="D36" s="207" t="n">
        <f aca="false">1.6*7+1.5*2</f>
        <v>14.2</v>
      </c>
      <c r="E36" s="207" t="n">
        <f aca="false">D36-F36</f>
        <v>14.2</v>
      </c>
      <c r="F36" s="207" t="n">
        <v>0</v>
      </c>
      <c r="G36" s="207" t="n">
        <v>0</v>
      </c>
    </row>
    <row r="37" customFormat="false" ht="15.75" hidden="false" customHeight="false" outlineLevel="0" collapsed="false">
      <c r="A37" s="208" t="s">
        <v>413</v>
      </c>
      <c r="B37" s="215" t="s">
        <v>414</v>
      </c>
      <c r="C37" s="207" t="n">
        <v>0</v>
      </c>
      <c r="D37" s="207" t="n">
        <v>0</v>
      </c>
      <c r="E37" s="207" t="n">
        <f aca="false">D37-F37</f>
        <v>0</v>
      </c>
      <c r="F37" s="207" t="n">
        <v>0</v>
      </c>
      <c r="G37" s="207" t="n">
        <v>0</v>
      </c>
    </row>
    <row r="38" customFormat="false" ht="15.75" hidden="false" customHeight="false" outlineLevel="0" collapsed="false">
      <c r="A38" s="208" t="s">
        <v>415</v>
      </c>
      <c r="B38" s="215" t="s">
        <v>416</v>
      </c>
      <c r="C38" s="207" t="n">
        <v>0</v>
      </c>
      <c r="D38" s="207" t="n">
        <v>0</v>
      </c>
      <c r="E38" s="207" t="n">
        <f aca="false">D38-F38</f>
        <v>0</v>
      </c>
      <c r="F38" s="207" t="n">
        <v>0</v>
      </c>
      <c r="G38" s="207" t="n">
        <v>0</v>
      </c>
    </row>
    <row r="39" customFormat="false" ht="27.35" hidden="false" customHeight="false" outlineLevel="0" collapsed="false">
      <c r="A39" s="208" t="s">
        <v>417</v>
      </c>
      <c r="B39" s="209" t="s">
        <v>418</v>
      </c>
      <c r="C39" s="207" t="n">
        <v>0</v>
      </c>
      <c r="D39" s="207" t="n">
        <v>0</v>
      </c>
      <c r="E39" s="207" t="n">
        <f aca="false">D39-F39</f>
        <v>0</v>
      </c>
      <c r="F39" s="207" t="n">
        <v>0</v>
      </c>
      <c r="G39" s="207" t="n">
        <v>0</v>
      </c>
    </row>
    <row r="40" customFormat="false" ht="27.35" hidden="false" customHeight="false" outlineLevel="0" collapsed="false">
      <c r="A40" s="208" t="s">
        <v>419</v>
      </c>
      <c r="B40" s="209" t="s">
        <v>420</v>
      </c>
      <c r="C40" s="207" t="n">
        <v>0</v>
      </c>
      <c r="D40" s="207" t="n">
        <v>0</v>
      </c>
      <c r="E40" s="207" t="n">
        <f aca="false">D40-F40</f>
        <v>0</v>
      </c>
      <c r="F40" s="207" t="n">
        <v>0</v>
      </c>
      <c r="G40" s="207" t="n">
        <v>0</v>
      </c>
    </row>
    <row r="41" customFormat="false" ht="15.75" hidden="false" customHeight="false" outlineLevel="0" collapsed="false">
      <c r="A41" s="208" t="s">
        <v>421</v>
      </c>
      <c r="B41" s="209" t="s">
        <v>422</v>
      </c>
      <c r="C41" s="207" t="n">
        <v>0</v>
      </c>
      <c r="D41" s="207" t="n">
        <v>0</v>
      </c>
      <c r="E41" s="207" t="n">
        <f aca="false">D41-F41</f>
        <v>0</v>
      </c>
      <c r="F41" s="207" t="n">
        <v>0</v>
      </c>
      <c r="G41" s="207" t="n">
        <v>0</v>
      </c>
    </row>
    <row r="42" customFormat="false" ht="15.75" hidden="false" customHeight="false" outlineLevel="0" collapsed="false">
      <c r="A42" s="208" t="s">
        <v>423</v>
      </c>
      <c r="B42" s="209" t="s">
        <v>424</v>
      </c>
      <c r="C42" s="207" t="n">
        <v>0</v>
      </c>
      <c r="D42" s="207" t="n">
        <v>0</v>
      </c>
      <c r="E42" s="207" t="n">
        <f aca="false">D42-F42</f>
        <v>0</v>
      </c>
      <c r="F42" s="207" t="n">
        <v>0</v>
      </c>
      <c r="G42" s="207" t="n">
        <v>0</v>
      </c>
    </row>
    <row r="43" customFormat="false" ht="15.75" hidden="false" customHeight="false" outlineLevel="0" collapsed="false">
      <c r="A43" s="208" t="s">
        <v>425</v>
      </c>
      <c r="B43" s="209" t="s">
        <v>426</v>
      </c>
      <c r="C43" s="207" t="n">
        <v>0</v>
      </c>
      <c r="D43" s="207" t="n">
        <v>0</v>
      </c>
      <c r="E43" s="207" t="n">
        <f aca="false">D43-F43</f>
        <v>0</v>
      </c>
      <c r="F43" s="207" t="n">
        <v>0</v>
      </c>
      <c r="G43" s="207" t="n">
        <v>0</v>
      </c>
    </row>
    <row r="44" customFormat="false" ht="15.75" hidden="false" customHeight="false" outlineLevel="0" collapsed="false">
      <c r="A44" s="208" t="s">
        <v>427</v>
      </c>
      <c r="B44" s="209" t="s">
        <v>428</v>
      </c>
      <c r="C44" s="207" t="n">
        <v>0</v>
      </c>
      <c r="D44" s="207" t="n">
        <v>0</v>
      </c>
      <c r="E44" s="207" t="n">
        <f aca="false">D44-F44</f>
        <v>0</v>
      </c>
      <c r="F44" s="207" t="n">
        <v>0</v>
      </c>
      <c r="G44" s="207" t="n">
        <v>0</v>
      </c>
    </row>
    <row r="45" customFormat="false" ht="15.75" hidden="false" customHeight="false" outlineLevel="0" collapsed="false">
      <c r="A45" s="208" t="s">
        <v>429</v>
      </c>
      <c r="B45" s="215" t="s">
        <v>430</v>
      </c>
      <c r="C45" s="207" t="n">
        <v>0</v>
      </c>
      <c r="D45" s="207" t="n">
        <v>0</v>
      </c>
      <c r="E45" s="207" t="n">
        <f aca="false">D45-F45</f>
        <v>0</v>
      </c>
      <c r="F45" s="207" t="n">
        <v>0</v>
      </c>
      <c r="G45" s="207" t="n">
        <v>0</v>
      </c>
    </row>
    <row r="46" customFormat="false" ht="15.75" hidden="false" customHeight="false" outlineLevel="0" collapsed="false">
      <c r="A46" s="205" t="s">
        <v>24</v>
      </c>
      <c r="B46" s="206" t="s">
        <v>431</v>
      </c>
      <c r="C46" s="207" t="s">
        <v>23</v>
      </c>
      <c r="D46" s="207" t="s">
        <v>23</v>
      </c>
      <c r="E46" s="207" t="s">
        <v>23</v>
      </c>
      <c r="F46" s="207" t="s">
        <v>23</v>
      </c>
      <c r="G46" s="207" t="n">
        <v>0</v>
      </c>
    </row>
    <row r="47" customFormat="false" ht="15.75" hidden="false" customHeight="false" outlineLevel="0" collapsed="false">
      <c r="A47" s="208" t="s">
        <v>432</v>
      </c>
      <c r="B47" s="209" t="s">
        <v>433</v>
      </c>
      <c r="C47" s="207" t="n">
        <v>14.2</v>
      </c>
      <c r="D47" s="207" t="n">
        <v>14.2</v>
      </c>
      <c r="E47" s="207" t="n">
        <f aca="false">D47-F47</f>
        <v>14.2</v>
      </c>
      <c r="F47" s="207" t="n">
        <v>0</v>
      </c>
      <c r="G47" s="207" t="n">
        <v>0</v>
      </c>
    </row>
    <row r="48" customFormat="false" ht="15.75" hidden="false" customHeight="false" outlineLevel="0" collapsed="false">
      <c r="A48" s="208" t="s">
        <v>434</v>
      </c>
      <c r="B48" s="209" t="s">
        <v>414</v>
      </c>
      <c r="C48" s="207" t="n">
        <v>0</v>
      </c>
      <c r="D48" s="207" t="n">
        <v>0</v>
      </c>
      <c r="E48" s="207" t="n">
        <f aca="false">D48-F48</f>
        <v>0</v>
      </c>
      <c r="F48" s="207" t="n">
        <v>0</v>
      </c>
      <c r="G48" s="207" t="n">
        <v>0</v>
      </c>
    </row>
    <row r="49" customFormat="false" ht="15.75" hidden="false" customHeight="false" outlineLevel="0" collapsed="false">
      <c r="A49" s="208" t="s">
        <v>435</v>
      </c>
      <c r="B49" s="209" t="s">
        <v>416</v>
      </c>
      <c r="C49" s="207" t="n">
        <v>0</v>
      </c>
      <c r="D49" s="207" t="n">
        <v>0</v>
      </c>
      <c r="E49" s="207" t="n">
        <f aca="false">D49-F49</f>
        <v>0</v>
      </c>
      <c r="F49" s="207" t="n">
        <v>0</v>
      </c>
      <c r="G49" s="207" t="n">
        <v>0</v>
      </c>
    </row>
    <row r="50" customFormat="false" ht="27.35" hidden="false" customHeight="false" outlineLevel="0" collapsed="false">
      <c r="A50" s="208" t="s">
        <v>436</v>
      </c>
      <c r="B50" s="209" t="s">
        <v>418</v>
      </c>
      <c r="C50" s="207" t="n">
        <v>0</v>
      </c>
      <c r="D50" s="207" t="n">
        <v>0</v>
      </c>
      <c r="E50" s="207" t="n">
        <f aca="false">D50-F50</f>
        <v>0</v>
      </c>
      <c r="F50" s="207" t="n">
        <v>0</v>
      </c>
      <c r="G50" s="207" t="n">
        <v>0</v>
      </c>
    </row>
    <row r="51" customFormat="false" ht="27.35" hidden="false" customHeight="false" outlineLevel="0" collapsed="false">
      <c r="A51" s="208" t="s">
        <v>437</v>
      </c>
      <c r="B51" s="209" t="s">
        <v>420</v>
      </c>
      <c r="C51" s="207" t="n">
        <v>0</v>
      </c>
      <c r="D51" s="207" t="n">
        <v>0</v>
      </c>
      <c r="E51" s="207" t="n">
        <f aca="false">D51-F51</f>
        <v>0</v>
      </c>
      <c r="F51" s="207" t="n">
        <v>0</v>
      </c>
      <c r="G51" s="207" t="n">
        <v>0</v>
      </c>
    </row>
    <row r="52" customFormat="false" ht="15.75" hidden="false" customHeight="false" outlineLevel="0" collapsed="false">
      <c r="A52" s="208" t="s">
        <v>438</v>
      </c>
      <c r="B52" s="209" t="s">
        <v>422</v>
      </c>
      <c r="C52" s="207" t="n">
        <v>0</v>
      </c>
      <c r="D52" s="207" t="n">
        <v>0</v>
      </c>
      <c r="E52" s="207" t="n">
        <f aca="false">D52-F52</f>
        <v>0</v>
      </c>
      <c r="F52" s="207" t="n">
        <v>0</v>
      </c>
      <c r="G52" s="207" t="n">
        <v>0</v>
      </c>
    </row>
    <row r="53" customFormat="false" ht="15.75" hidden="false" customHeight="false" outlineLevel="0" collapsed="false">
      <c r="A53" s="208" t="s">
        <v>439</v>
      </c>
      <c r="B53" s="209" t="s">
        <v>424</v>
      </c>
      <c r="C53" s="207" t="n">
        <v>0</v>
      </c>
      <c r="D53" s="207" t="n">
        <v>0</v>
      </c>
      <c r="E53" s="207" t="n">
        <f aca="false">D53-F53</f>
        <v>0</v>
      </c>
      <c r="F53" s="207" t="n">
        <v>0</v>
      </c>
      <c r="G53" s="207" t="n">
        <v>0</v>
      </c>
    </row>
    <row r="54" customFormat="false" ht="15.75" hidden="false" customHeight="false" outlineLevel="0" collapsed="false">
      <c r="A54" s="208" t="s">
        <v>440</v>
      </c>
      <c r="B54" s="209" t="s">
        <v>426</v>
      </c>
      <c r="C54" s="207" t="n">
        <v>0</v>
      </c>
      <c r="D54" s="207" t="n">
        <v>0</v>
      </c>
      <c r="E54" s="207" t="n">
        <f aca="false">D54-F54</f>
        <v>0</v>
      </c>
      <c r="F54" s="207" t="n">
        <v>0</v>
      </c>
      <c r="G54" s="207" t="n">
        <v>0</v>
      </c>
    </row>
    <row r="55" customFormat="false" ht="15.75" hidden="false" customHeight="false" outlineLevel="0" collapsed="false">
      <c r="A55" s="208" t="s">
        <v>441</v>
      </c>
      <c r="B55" s="209" t="s">
        <v>428</v>
      </c>
      <c r="C55" s="207" t="n">
        <v>0</v>
      </c>
      <c r="D55" s="207" t="n">
        <v>0</v>
      </c>
      <c r="E55" s="207" t="n">
        <f aca="false">D55-F55</f>
        <v>0</v>
      </c>
      <c r="F55" s="207" t="n">
        <v>0</v>
      </c>
      <c r="G55" s="207" t="n">
        <v>0</v>
      </c>
    </row>
    <row r="56" customFormat="false" ht="15.75" hidden="false" customHeight="false" outlineLevel="0" collapsed="false">
      <c r="A56" s="208" t="s">
        <v>442</v>
      </c>
      <c r="B56" s="215" t="s">
        <v>430</v>
      </c>
      <c r="C56" s="207" t="n">
        <v>0</v>
      </c>
      <c r="D56" s="207" t="n">
        <v>0</v>
      </c>
      <c r="E56" s="207" t="n">
        <f aca="false">D56-F56</f>
        <v>0</v>
      </c>
      <c r="F56" s="207" t="n">
        <v>0</v>
      </c>
      <c r="G56" s="207" t="n">
        <v>0</v>
      </c>
    </row>
    <row r="57" customFormat="false" ht="35.25" hidden="false" customHeight="true" outlineLevel="0" collapsed="false">
      <c r="A57" s="205" t="s">
        <v>27</v>
      </c>
      <c r="B57" s="206" t="s">
        <v>443</v>
      </c>
      <c r="C57" s="207" t="s">
        <v>23</v>
      </c>
      <c r="D57" s="207" t="s">
        <v>23</v>
      </c>
      <c r="E57" s="207" t="s">
        <v>23</v>
      </c>
      <c r="F57" s="207" t="s">
        <v>23</v>
      </c>
      <c r="G57" s="207" t="s">
        <v>23</v>
      </c>
    </row>
    <row r="58" customFormat="false" ht="15.75" hidden="false" customHeight="false" outlineLevel="0" collapsed="false">
      <c r="A58" s="208" t="s">
        <v>444</v>
      </c>
      <c r="B58" s="209" t="s">
        <v>445</v>
      </c>
      <c r="C58" s="207" t="n">
        <v>335.91686584</v>
      </c>
      <c r="D58" s="207" t="n">
        <f aca="false">D30</f>
        <v>331.24124392</v>
      </c>
      <c r="E58" s="207" t="n">
        <v>36.18142801</v>
      </c>
      <c r="F58" s="207" t="n">
        <v>36.18142801</v>
      </c>
      <c r="G58" s="207" t="n">
        <v>211.93070845</v>
      </c>
    </row>
    <row r="59" customFormat="false" ht="15.75" hidden="false" customHeight="false" outlineLevel="0" collapsed="false">
      <c r="A59" s="208" t="s">
        <v>446</v>
      </c>
      <c r="B59" s="209" t="s">
        <v>447</v>
      </c>
      <c r="C59" s="207" t="n">
        <v>14.2</v>
      </c>
      <c r="D59" s="207" t="n">
        <f aca="false">D47</f>
        <v>14.2</v>
      </c>
      <c r="E59" s="207" t="n">
        <v>1.6</v>
      </c>
      <c r="F59" s="207" t="n">
        <v>1.6</v>
      </c>
      <c r="G59" s="207" t="n">
        <f aca="false">1.6*6</f>
        <v>9.6</v>
      </c>
    </row>
    <row r="60" customFormat="false" ht="15.75" hidden="false" customHeight="false" outlineLevel="0" collapsed="false">
      <c r="A60" s="208" t="s">
        <v>448</v>
      </c>
      <c r="B60" s="215" t="s">
        <v>449</v>
      </c>
      <c r="C60" s="207" t="n">
        <v>0</v>
      </c>
      <c r="D60" s="207" t="n">
        <v>0</v>
      </c>
      <c r="E60" s="207" t="n">
        <f aca="false">D60-F60</f>
        <v>0</v>
      </c>
      <c r="F60" s="207" t="n">
        <v>0</v>
      </c>
      <c r="G60" s="207" t="n">
        <v>0</v>
      </c>
    </row>
    <row r="61" customFormat="false" ht="15.75" hidden="false" customHeight="false" outlineLevel="0" collapsed="false">
      <c r="A61" s="208" t="s">
        <v>450</v>
      </c>
      <c r="B61" s="215" t="s">
        <v>451</v>
      </c>
      <c r="C61" s="207" t="n">
        <v>0</v>
      </c>
      <c r="D61" s="207" t="n">
        <v>0</v>
      </c>
      <c r="E61" s="207" t="n">
        <f aca="false">D61-F61</f>
        <v>0</v>
      </c>
      <c r="F61" s="207" t="n">
        <v>0</v>
      </c>
      <c r="G61" s="207" t="n">
        <v>0</v>
      </c>
    </row>
    <row r="62" customFormat="false" ht="15.75" hidden="false" customHeight="false" outlineLevel="0" collapsed="false">
      <c r="A62" s="208" t="s">
        <v>452</v>
      </c>
      <c r="B62" s="215" t="s">
        <v>453</v>
      </c>
      <c r="C62" s="207" t="n">
        <v>0</v>
      </c>
      <c r="D62" s="207" t="n">
        <v>0</v>
      </c>
      <c r="E62" s="207" t="n">
        <f aca="false">D62-F62</f>
        <v>0</v>
      </c>
      <c r="F62" s="207" t="n">
        <v>0</v>
      </c>
      <c r="G62" s="207" t="n">
        <v>0</v>
      </c>
    </row>
    <row r="63" customFormat="false" ht="15.75" hidden="false" customHeight="false" outlineLevel="0" collapsed="false">
      <c r="A63" s="208" t="s">
        <v>454</v>
      </c>
      <c r="B63" s="209" t="s">
        <v>455</v>
      </c>
      <c r="C63" s="207" t="n">
        <v>0</v>
      </c>
      <c r="D63" s="207" t="n">
        <v>0</v>
      </c>
      <c r="E63" s="207" t="n">
        <f aca="false">D63-F63</f>
        <v>0</v>
      </c>
      <c r="F63" s="207" t="n">
        <v>0</v>
      </c>
      <c r="G63" s="207" t="n">
        <v>0</v>
      </c>
    </row>
    <row r="64" customFormat="false" ht="15.75" hidden="false" customHeight="false" outlineLevel="0" collapsed="false">
      <c r="A64" s="208" t="s">
        <v>456</v>
      </c>
      <c r="B64" s="209" t="s">
        <v>457</v>
      </c>
      <c r="C64" s="207" t="n">
        <v>0</v>
      </c>
      <c r="D64" s="207" t="n">
        <v>0</v>
      </c>
      <c r="E64" s="207" t="n">
        <f aca="false">D64-F64</f>
        <v>0</v>
      </c>
      <c r="F64" s="207" t="n">
        <v>0</v>
      </c>
      <c r="G64" s="207" t="n">
        <v>0</v>
      </c>
    </row>
    <row r="65" customFormat="false" ht="15.75" hidden="false" customHeight="false" outlineLevel="0" collapsed="false">
      <c r="A65" s="208" t="s">
        <v>458</v>
      </c>
      <c r="B65" s="209" t="s">
        <v>459</v>
      </c>
      <c r="C65" s="207" t="n">
        <v>0</v>
      </c>
      <c r="D65" s="207" t="n">
        <v>0</v>
      </c>
      <c r="E65" s="207" t="n">
        <f aca="false">D65-F65</f>
        <v>0</v>
      </c>
      <c r="F65" s="207" t="n">
        <v>0</v>
      </c>
      <c r="G65" s="207" t="n">
        <v>0</v>
      </c>
    </row>
    <row r="66" customFormat="false" ht="15.75" hidden="false" customHeight="false" outlineLevel="0" collapsed="false">
      <c r="A66" s="208" t="s">
        <v>460</v>
      </c>
      <c r="B66" s="215" t="s">
        <v>461</v>
      </c>
      <c r="C66" s="207" t="n">
        <v>0</v>
      </c>
      <c r="D66" s="207" t="n">
        <v>0</v>
      </c>
      <c r="E66" s="207" t="n">
        <f aca="false">D66-F66</f>
        <v>0</v>
      </c>
      <c r="F66" s="207" t="n">
        <v>0</v>
      </c>
      <c r="G66" s="207" t="n">
        <v>0</v>
      </c>
    </row>
    <row r="67" customFormat="false" ht="36.75" hidden="false" customHeight="true" outlineLevel="0" collapsed="false">
      <c r="A67" s="205" t="s">
        <v>30</v>
      </c>
      <c r="B67" s="216" t="s">
        <v>462</v>
      </c>
      <c r="C67" s="207" t="n">
        <v>0</v>
      </c>
      <c r="D67" s="207" t="n">
        <v>0</v>
      </c>
      <c r="E67" s="207" t="n">
        <f aca="false">D67-F67</f>
        <v>0</v>
      </c>
      <c r="F67" s="207" t="n">
        <v>0</v>
      </c>
      <c r="G67" s="207" t="n">
        <v>0</v>
      </c>
    </row>
    <row r="68" customFormat="false" ht="15.75" hidden="false" customHeight="false" outlineLevel="0" collapsed="false">
      <c r="A68" s="205" t="s">
        <v>33</v>
      </c>
      <c r="B68" s="206" t="s">
        <v>463</v>
      </c>
      <c r="C68" s="207" t="s">
        <v>23</v>
      </c>
      <c r="D68" s="207" t="s">
        <v>23</v>
      </c>
      <c r="E68" s="207" t="s">
        <v>23</v>
      </c>
      <c r="F68" s="207" t="s">
        <v>23</v>
      </c>
      <c r="G68" s="207" t="s">
        <v>23</v>
      </c>
    </row>
    <row r="69" customFormat="false" ht="15.75" hidden="false" customHeight="false" outlineLevel="0" collapsed="false">
      <c r="A69" s="208" t="s">
        <v>464</v>
      </c>
      <c r="B69" s="217" t="s">
        <v>433</v>
      </c>
      <c r="C69" s="207" t="n">
        <v>4</v>
      </c>
      <c r="D69" s="207" t="n">
        <v>0</v>
      </c>
      <c r="E69" s="207" t="n">
        <f aca="false">D69-F69</f>
        <v>0</v>
      </c>
      <c r="F69" s="207" t="n">
        <v>0</v>
      </c>
      <c r="G69" s="207" t="n">
        <v>0</v>
      </c>
    </row>
    <row r="70" customFormat="false" ht="15.75" hidden="false" customHeight="false" outlineLevel="0" collapsed="false">
      <c r="A70" s="208" t="s">
        <v>465</v>
      </c>
      <c r="B70" s="217" t="s">
        <v>414</v>
      </c>
      <c r="C70" s="207" t="n">
        <v>0</v>
      </c>
      <c r="D70" s="207" t="n">
        <v>0</v>
      </c>
      <c r="E70" s="207" t="n">
        <f aca="false">D70-F70</f>
        <v>0</v>
      </c>
      <c r="F70" s="207" t="n">
        <v>0</v>
      </c>
      <c r="G70" s="207" t="n">
        <v>0</v>
      </c>
    </row>
    <row r="71" customFormat="false" ht="15.75" hidden="false" customHeight="false" outlineLevel="0" collapsed="false">
      <c r="A71" s="208" t="s">
        <v>466</v>
      </c>
      <c r="B71" s="217" t="s">
        <v>416</v>
      </c>
      <c r="C71" s="207" t="n">
        <v>0</v>
      </c>
      <c r="D71" s="207" t="n">
        <v>0</v>
      </c>
      <c r="E71" s="207" t="n">
        <f aca="false">D71-F71</f>
        <v>0</v>
      </c>
      <c r="F71" s="207" t="n">
        <v>0</v>
      </c>
      <c r="G71" s="207" t="n">
        <v>0</v>
      </c>
    </row>
    <row r="72" customFormat="false" ht="15.75" hidden="false" customHeight="false" outlineLevel="0" collapsed="false">
      <c r="A72" s="208" t="s">
        <v>467</v>
      </c>
      <c r="B72" s="217" t="s">
        <v>468</v>
      </c>
      <c r="C72" s="207" t="n">
        <v>0</v>
      </c>
      <c r="D72" s="207" t="n">
        <v>0</v>
      </c>
      <c r="E72" s="207" t="n">
        <f aca="false">D72-F72</f>
        <v>0</v>
      </c>
      <c r="F72" s="207" t="n">
        <v>0</v>
      </c>
      <c r="G72" s="207" t="n">
        <v>0</v>
      </c>
    </row>
    <row r="73" customFormat="false" ht="15.75" hidden="false" customHeight="false" outlineLevel="0" collapsed="false">
      <c r="A73" s="208" t="s">
        <v>469</v>
      </c>
      <c r="B73" s="209" t="s">
        <v>424</v>
      </c>
      <c r="C73" s="207" t="n">
        <v>0</v>
      </c>
      <c r="D73" s="207" t="n">
        <v>0</v>
      </c>
      <c r="E73" s="207" t="n">
        <f aca="false">D73-F73</f>
        <v>0</v>
      </c>
      <c r="F73" s="207" t="n">
        <v>0</v>
      </c>
      <c r="G73" s="207" t="n">
        <v>0</v>
      </c>
    </row>
    <row r="74" customFormat="false" ht="15.75" hidden="false" customHeight="false" outlineLevel="0" collapsed="false">
      <c r="A74" s="208" t="s">
        <v>470</v>
      </c>
      <c r="B74" s="209" t="s">
        <v>426</v>
      </c>
      <c r="C74" s="207" t="n">
        <v>0</v>
      </c>
      <c r="D74" s="207" t="n">
        <v>0</v>
      </c>
      <c r="E74" s="207" t="n">
        <f aca="false">D74-F74</f>
        <v>0</v>
      </c>
      <c r="F74" s="207" t="n">
        <v>0</v>
      </c>
      <c r="G74" s="207" t="n">
        <v>0</v>
      </c>
    </row>
    <row r="75" customFormat="false" ht="15.75" hidden="false" customHeight="false" outlineLevel="0" collapsed="false">
      <c r="A75" s="208" t="s">
        <v>471</v>
      </c>
      <c r="B75" s="209" t="s">
        <v>428</v>
      </c>
      <c r="C75" s="207" t="n">
        <v>0</v>
      </c>
      <c r="D75" s="207" t="n">
        <v>0</v>
      </c>
      <c r="E75" s="207" t="n">
        <f aca="false">D75-F75</f>
        <v>0</v>
      </c>
      <c r="F75" s="207" t="n">
        <v>0</v>
      </c>
      <c r="G75" s="207" t="n">
        <v>0</v>
      </c>
    </row>
    <row r="76" customFormat="false" ht="15.75" hidden="false" customHeight="false" outlineLevel="0" collapsed="false">
      <c r="A76" s="208" t="s">
        <v>472</v>
      </c>
      <c r="B76" s="215" t="s">
        <v>430</v>
      </c>
      <c r="C76" s="207" t="n">
        <v>0</v>
      </c>
      <c r="D76" s="207" t="n">
        <v>0</v>
      </c>
      <c r="E76" s="207" t="n">
        <f aca="false">D76-F76</f>
        <v>0</v>
      </c>
      <c r="F76" s="207" t="n">
        <v>0</v>
      </c>
      <c r="G76" s="207" t="n">
        <v>0</v>
      </c>
    </row>
    <row r="77" customFormat="false" ht="50.25" hidden="false" customHeight="true" outlineLevel="0" collapsed="false">
      <c r="A77" s="175"/>
      <c r="B77" s="218"/>
      <c r="C77" s="218"/>
      <c r="D77" s="218"/>
      <c r="E77" s="218"/>
      <c r="F77" s="218"/>
      <c r="G77" s="218"/>
    </row>
    <row r="78" customFormat="false" ht="15.75" hidden="false" customHeight="false" outlineLevel="0" collapsed="false">
      <c r="A78" s="175"/>
      <c r="B78" s="175"/>
      <c r="C78" s="175"/>
      <c r="D78" s="175"/>
      <c r="E78" s="175"/>
    </row>
    <row r="79" customFormat="false" ht="36.75" hidden="false" customHeight="true" outlineLevel="0" collapsed="false">
      <c r="A79" s="175"/>
      <c r="B79" s="219"/>
      <c r="C79" s="219"/>
      <c r="D79" s="219"/>
      <c r="E79" s="219"/>
      <c r="F79" s="219"/>
      <c r="G79" s="219"/>
    </row>
    <row r="80" customFormat="false" ht="15.75" hidden="false" customHeight="false" outlineLevel="0" collapsed="false">
      <c r="A80" s="175"/>
      <c r="B80" s="194"/>
      <c r="C80" s="194"/>
      <c r="D80" s="194"/>
      <c r="E80" s="194"/>
    </row>
    <row r="81" customFormat="false" ht="51" hidden="false" customHeight="true" outlineLevel="0" collapsed="false">
      <c r="A81" s="175"/>
      <c r="B81" s="219"/>
      <c r="C81" s="219"/>
      <c r="D81" s="219"/>
      <c r="E81" s="219"/>
      <c r="F81" s="219"/>
      <c r="G81" s="219"/>
    </row>
    <row r="82" customFormat="false" ht="32.25" hidden="false" customHeight="true" outlineLevel="0" collapsed="false">
      <c r="A82" s="175"/>
      <c r="B82" s="219"/>
      <c r="C82" s="219"/>
      <c r="D82" s="219"/>
      <c r="E82" s="219"/>
      <c r="F82" s="219"/>
      <c r="G82" s="219"/>
    </row>
    <row r="83" customFormat="false" ht="51.75" hidden="false" customHeight="true" outlineLevel="0" collapsed="false">
      <c r="A83" s="175"/>
      <c r="B83" s="219"/>
      <c r="C83" s="219"/>
      <c r="D83" s="219"/>
      <c r="E83" s="219"/>
      <c r="F83" s="219"/>
      <c r="G83" s="219"/>
    </row>
    <row r="84" customFormat="false" ht="21.75" hidden="false" customHeight="true" outlineLevel="0" collapsed="false">
      <c r="A84" s="175"/>
      <c r="B84" s="220"/>
      <c r="C84" s="220"/>
      <c r="D84" s="220"/>
      <c r="E84" s="220"/>
      <c r="F84" s="220"/>
      <c r="G84" s="220"/>
    </row>
    <row r="85" customFormat="false" ht="23.25" hidden="false" customHeight="true" outlineLevel="0" collapsed="false">
      <c r="A85" s="175"/>
      <c r="B85" s="221"/>
      <c r="C85" s="221"/>
      <c r="D85" s="221"/>
      <c r="E85" s="221"/>
    </row>
    <row r="86" customFormat="false" ht="18.75" hidden="false" customHeight="true" outlineLevel="0" collapsed="false">
      <c r="A86" s="175"/>
      <c r="B86" s="222"/>
      <c r="C86" s="222"/>
      <c r="D86" s="222"/>
      <c r="E86" s="222"/>
      <c r="F86" s="222"/>
      <c r="G86" s="222"/>
    </row>
    <row r="87" customFormat="false" ht="15.75" hidden="false" customHeight="false" outlineLevel="0" collapsed="false">
      <c r="A87" s="175"/>
      <c r="B87" s="175"/>
      <c r="C87" s="175"/>
      <c r="D87" s="175"/>
      <c r="E87" s="175"/>
    </row>
    <row r="88" customFormat="false" ht="15.75" hidden="false" customHeight="false" outlineLevel="0" collapsed="false">
      <c r="A88" s="175"/>
      <c r="B88" s="175"/>
      <c r="C88" s="175"/>
      <c r="D88" s="175"/>
      <c r="E88" s="175"/>
    </row>
    <row r="89" s="198" customFormat="true" ht="15.75" hidden="false" customHeight="false" outlineLevel="0" collapsed="false"/>
    <row r="90" s="198" customFormat="true" ht="15.75" hidden="false" customHeight="false" outlineLevel="0" collapsed="false"/>
    <row r="91" s="198" customFormat="true" ht="15.75" hidden="false" customHeight="false" outlineLevel="0" collapsed="false"/>
    <row r="92" s="198" customFormat="true" ht="15.75" hidden="false" customHeight="false" outlineLevel="0" collapsed="false"/>
    <row r="93" s="198" customFormat="true" ht="15.75" hidden="false" customHeight="false" outlineLevel="0" collapsed="false"/>
    <row r="94" s="198" customFormat="true" ht="15.75" hidden="false" customHeight="false" outlineLevel="0" collapsed="false"/>
    <row r="95" s="198" customFormat="true" ht="15.75" hidden="false" customHeight="false" outlineLevel="0" collapsed="false"/>
    <row r="96" s="198" customFormat="true" ht="15.75" hidden="false" customHeight="false" outlineLevel="0" collapsed="false"/>
    <row r="97" s="198" customFormat="true" ht="15.75" hidden="false" customHeight="false" outlineLevel="0" collapsed="false"/>
    <row r="98" s="198" customFormat="true" ht="15.75" hidden="false" customHeight="false" outlineLevel="0" collapsed="false"/>
    <row r="99" s="198" customFormat="true" ht="15.75" hidden="false" customHeight="false" outlineLevel="0" collapsed="false"/>
    <row r="100" s="198" customFormat="true" ht="15.75" hidden="false" customHeight="false" outlineLevel="0" collapsed="false"/>
    <row r="101" s="198"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G46">
    <cfRule type="cellIs" priority="2" operator="equal" aboveAverage="0" equalAverage="0" bottom="0" percent="0" rank="0" text="" dxfId="10">
      <formula>""</formula>
    </cfRule>
  </conditionalFormatting>
  <conditionalFormatting sqref="F24:G24">
    <cfRule type="cellIs" priority="3" operator="equal" aboveAverage="0" equalAverage="0" bottom="0" percent="0" rank="0" text="" dxfId="11">
      <formula>""</formula>
    </cfRule>
  </conditionalFormatting>
  <conditionalFormatting sqref="A57:B59">
    <cfRule type="cellIs" priority="4" operator="equal" aboveAverage="0" equalAverage="0" bottom="0" percent="0" rank="0" text="" dxfId="12">
      <formula>""</formula>
    </cfRule>
  </conditionalFormatting>
  <conditionalFormatting sqref="A46:B48">
    <cfRule type="cellIs" priority="5" operator="equal" aboveAverage="0" equalAverage="0" bottom="0" percent="0" rank="0" text="" dxfId="13">
      <formula>""</formula>
    </cfRule>
  </conditionalFormatting>
  <conditionalFormatting sqref="A73:B76">
    <cfRule type="cellIs" priority="6" operator="equal" aboveAverage="0" equalAverage="0" bottom="0" percent="0" rank="0" text="" dxfId="14">
      <formula>""</formula>
    </cfRule>
  </conditionalFormatting>
  <conditionalFormatting sqref="A63:B66 A42:B48 A53:B59 C20:G22 G24:G76 F24:F45 F69:F76 F47:F56 F58:F67">
    <cfRule type="cellIs" priority="7" operator="equal" aboveAverage="0" equalAverage="0" bottom="0" percent="0" rank="0" text="" dxfId="15">
      <formula>""</formula>
    </cfRule>
  </conditionalFormatting>
  <conditionalFormatting sqref="D27">
    <cfRule type="expression" priority="8" aboveAverage="0" equalAverage="0" bottom="0" percent="0" rank="0" text="" dxfId="16">
      <formula>LEN(TRIM(D27))=0</formula>
    </cfRule>
  </conditionalFormatting>
  <conditionalFormatting sqref="D29">
    <cfRule type="cellIs" priority="9" operator="equal" aboveAverage="0" equalAverage="0" bottom="0" percent="0" rank="0" text="" dxfId="17">
      <formula>""</formula>
    </cfRule>
  </conditionalFormatting>
  <conditionalFormatting sqref="C67:C76 D69:D76">
    <cfRule type="cellIs" priority="10" operator="equal" aboveAverage="0" equalAverage="0" bottom="0" percent="0" rank="0" text="" dxfId="18">
      <formula>""</formula>
    </cfRule>
  </conditionalFormatting>
  <conditionalFormatting sqref="C60:C66">
    <cfRule type="cellIs" priority="11" operator="equal" aboveAverage="0" equalAverage="0" bottom="0" percent="0" rank="0" text="" dxfId="19">
      <formula>""</formula>
    </cfRule>
  </conditionalFormatting>
  <conditionalFormatting sqref="C49:C59">
    <cfRule type="cellIs" priority="12" operator="equal" aboveAverage="0" equalAverage="0" bottom="0" percent="0" rank="0" text="" dxfId="20">
      <formula>""</formula>
    </cfRule>
  </conditionalFormatting>
  <conditionalFormatting sqref="C35:C48">
    <cfRule type="cellIs" priority="13" operator="equal" aboveAverage="0" equalAverage="0" bottom="0" percent="0" rank="0" text="" dxfId="21">
      <formula>""</formula>
    </cfRule>
  </conditionalFormatting>
  <conditionalFormatting sqref="C30:C34">
    <cfRule type="cellIs" priority="14" operator="equal" aboveAverage="0" equalAverage="0" bottom="0" percent="0" rank="0" text="" dxfId="22">
      <formula>""</formula>
    </cfRule>
  </conditionalFormatting>
  <conditionalFormatting sqref="C24:C29">
    <cfRule type="cellIs" priority="15" operator="equal" aboveAverage="0" equalAverage="0" bottom="0" percent="0" rank="0" text="" dxfId="23">
      <formula>""</formula>
    </cfRule>
  </conditionalFormatting>
  <conditionalFormatting sqref="C24:D26 C28:D28 C27 C31:C34 C35:D76 C30:D30 C29">
    <cfRule type="cellIs" priority="16" operator="equal" aboveAverage="0" equalAverage="0" bottom="0" percent="0" rank="0" text="" dxfId="24">
      <formula>""</formula>
    </cfRule>
  </conditionalFormatting>
  <conditionalFormatting sqref="E59">
    <cfRule type="cellIs" priority="17" operator="equal" aboveAverage="0" equalAverage="0" bottom="0" percent="0" rank="0" text="" dxfId="25">
      <formula>""</formula>
    </cfRule>
  </conditionalFormatting>
  <conditionalFormatting sqref="E31:E34">
    <cfRule type="cellIs" priority="18" operator="equal" aboveAverage="0" equalAverage="0" bottom="0" percent="0" rank="0" text="" dxfId="26">
      <formula>""</formula>
    </cfRule>
  </conditionalFormatting>
  <conditionalFormatting sqref="E27">
    <cfRule type="cellIs" priority="19" operator="equal" aboveAverage="0" equalAverage="0" bottom="0" percent="0" rank="0" text="" dxfId="27">
      <formula>""</formula>
    </cfRule>
  </conditionalFormatting>
  <conditionalFormatting sqref="E30">
    <cfRule type="cellIs" priority="20" operator="equal" aboveAverage="0" equalAverage="0" bottom="0" percent="0" rank="0" text="" dxfId="28">
      <formula>""</formula>
    </cfRule>
  </conditionalFormatting>
  <conditionalFormatting sqref="E69:E76">
    <cfRule type="cellIs" priority="21" operator="equal" aboveAverage="0" equalAverage="0" bottom="0" percent="0" rank="0" text="" dxfId="29">
      <formula>""</formula>
    </cfRule>
  </conditionalFormatting>
  <conditionalFormatting sqref="E47:E56">
    <cfRule type="cellIs" priority="22" operator="equal" aboveAverage="0" equalAverage="0" bottom="0" percent="0" rank="0" text="" dxfId="30">
      <formula>""</formula>
    </cfRule>
  </conditionalFormatting>
  <conditionalFormatting sqref="E26 E28:E29">
    <cfRule type="cellIs" priority="23" operator="equal" aboveAverage="0" equalAverage="0" bottom="0" percent="0" rank="0" text="" dxfId="31">
      <formula>""</formula>
    </cfRule>
  </conditionalFormatting>
  <conditionalFormatting sqref="E24">
    <cfRule type="cellIs" priority="24" operator="equal" aboveAverage="0" equalAverage="0" bottom="0" percent="0" rank="0" text="" dxfId="32">
      <formula>""</formula>
    </cfRule>
  </conditionalFormatting>
  <conditionalFormatting sqref="E24">
    <cfRule type="cellIs" priority="25" operator="equal" aboveAverage="0" equalAverage="0" bottom="0" percent="0" rank="0" text="" dxfId="33">
      <formula>""</formula>
    </cfRule>
  </conditionalFormatting>
  <conditionalFormatting sqref="E25 E35:E46 E57:E58 E60:E68 F46 F57 F68">
    <cfRule type="cellIs" priority="26" operator="equal" aboveAverage="0" equalAverage="0" bottom="0" percent="0" rank="0" text="" dxfId="34">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V60"/>
  <sheetViews>
    <sheetView showFormulas="false" showGridLines="true" showRowColHeaders="true" showZeros="true" rightToLeft="false" tabSelected="false" showOutlineSymbols="true" defaultGridColor="true" view="pageBreakPreview" topLeftCell="AL25" colorId="64" zoomScale="55" zoomScaleNormal="100" zoomScalePageLayoutView="55" workbookViewId="0">
      <selection pane="topLeft" activeCell="AV31" activeCellId="0" sqref="AV31"/>
    </sheetView>
  </sheetViews>
  <sheetFormatPr defaultColWidth="9.1484375" defaultRowHeight="15" zeroHeight="false" outlineLevelRow="0" outlineLevelCol="0"/>
  <cols>
    <col collapsed="false" customWidth="true" hidden="false" outlineLevel="0" max="1" min="1" style="223" width="6.14"/>
    <col collapsed="false" customWidth="true" hidden="false" outlineLevel="0" max="2" min="2" style="223" width="23.14"/>
    <col collapsed="false" customWidth="true" hidden="false" outlineLevel="0" max="3" min="3" style="223" width="13.86"/>
    <col collapsed="false" customWidth="true" hidden="false" outlineLevel="0" max="4" min="4" style="223" width="15.14"/>
    <col collapsed="false" customWidth="true" hidden="false" outlineLevel="0" max="5" min="5" style="223" width="7.71"/>
    <col collapsed="false" customWidth="true" hidden="false" outlineLevel="0" max="6" min="6" style="223" width="11.57"/>
    <col collapsed="false" customWidth="true" hidden="false" outlineLevel="0" max="12" min="7" style="223" width="7.71"/>
    <col collapsed="false" customWidth="true" hidden="false" outlineLevel="0" max="13" min="13" style="223" width="10.71"/>
    <col collapsed="false" customWidth="true" hidden="false" outlineLevel="0" max="14" min="14" style="223" width="16.43"/>
    <col collapsed="false" customWidth="true" hidden="false" outlineLevel="0" max="15" min="15" style="223" width="10.71"/>
    <col collapsed="false" customWidth="true" hidden="false" outlineLevel="0" max="16" min="16" style="223" width="21.71"/>
    <col collapsed="false" customWidth="true" hidden="false" outlineLevel="0" max="17" min="17" style="223" width="13.42"/>
    <col collapsed="false" customWidth="true" hidden="false" outlineLevel="0" max="18" min="18" style="223" width="17"/>
    <col collapsed="false" customWidth="true" hidden="false" outlineLevel="0" max="20" min="19" style="223" width="9.71"/>
    <col collapsed="false" customWidth="true" hidden="false" outlineLevel="0" max="21" min="21" style="223" width="11.43"/>
    <col collapsed="false" customWidth="true" hidden="false" outlineLevel="0" max="22" min="22" style="223" width="12.71"/>
    <col collapsed="false" customWidth="true" hidden="false" outlineLevel="0" max="23" min="23" style="223" width="17.71"/>
    <col collapsed="false" customWidth="true" hidden="false" outlineLevel="0" max="24" min="24" style="223" width="14.14"/>
    <col collapsed="false" customWidth="true" hidden="false" outlineLevel="0" max="25" min="25" style="223" width="14.86"/>
    <col collapsed="false" customWidth="true" hidden="false" outlineLevel="0" max="26" min="26" style="223" width="7.71"/>
    <col collapsed="false" customWidth="true" hidden="false" outlineLevel="0" max="27" min="27" style="223" width="10.71"/>
    <col collapsed="false" customWidth="true" hidden="false" outlineLevel="0" max="28" min="28" style="223" width="15.71"/>
    <col collapsed="false" customWidth="true" hidden="false" outlineLevel="0" max="29" min="29" style="223" width="10.71"/>
    <col collapsed="false" customWidth="true" hidden="false" outlineLevel="0" max="30" min="30" style="223" width="13"/>
    <col collapsed="false" customWidth="true" hidden="false" outlineLevel="0" max="31" min="31" style="223" width="15.85"/>
    <col collapsed="false" customWidth="true" hidden="false" outlineLevel="0" max="32" min="32" style="223" width="11.71"/>
    <col collapsed="false" customWidth="true" hidden="false" outlineLevel="0" max="33" min="33" style="223" width="11.57"/>
    <col collapsed="false" customWidth="true" hidden="false" outlineLevel="0" max="37" min="34" style="223" width="16.71"/>
    <col collapsed="false" customWidth="true" hidden="false" outlineLevel="0" max="38" min="38" style="223" width="12.29"/>
    <col collapsed="false" customWidth="true" hidden="false" outlineLevel="0" max="41" min="39" style="223" width="9.71"/>
    <col collapsed="false" customWidth="true" hidden="false" outlineLevel="0" max="43" min="42" style="223" width="16.85"/>
    <col collapsed="false" customWidth="true" hidden="false" outlineLevel="0" max="44" min="44" style="223" width="14.14"/>
    <col collapsed="false" customWidth="true" hidden="false" outlineLevel="0" max="46" min="45" style="223" width="13.29"/>
    <col collapsed="false" customWidth="true" hidden="false" outlineLevel="0" max="47" min="47" style="223" width="10.71"/>
    <col collapsed="false" customWidth="true" hidden="false" outlineLevel="0" max="48" min="48" style="223" width="15.71"/>
    <col collapsed="false" customWidth="false" hidden="false" outlineLevel="0" max="16384" min="49" style="22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44" t="str">
        <f aca="false">'6.2. Паспорт фин осв ввод'!A4:G4</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customFormat="false" ht="18.75" hidden="false" customHeight="false" outlineLevel="0" collapsed="false">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47" t="str">
        <f aca="false">'6.1. Паспорт сетевой график'!A9:L9</f>
        <v>АО "Южные электрические сети Камчатки"</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10" t="str">
        <f aca="false">'6.2. Паспорт фин осв ввод'!A11:G11</f>
        <v>I_525-ДГ-9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47" t="str">
        <f aca="false">'6.1. Паспорт сетевой график'!A15:L15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row>
    <row r="18" customFormat="false" ht="14.25" hidden="false" customHeight="true" outlineLevel="0" collapsed="false">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row>
    <row r="19" customFormat="false" ht="15" hidden="false" customHeight="false" outlineLevel="0" collapsed="false">
      <c r="A19" s="97"/>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row>
    <row r="20" s="225" customFormat="true" ht="15" hidden="false" customHeight="false" outlineLevel="0" collapsed="false">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row>
    <row r="21" s="225" customFormat="true" ht="15" hidden="false" customHeight="false" outlineLevel="0" collapsed="false">
      <c r="A21" s="226" t="s">
        <v>473</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225" customFormat="true" ht="58.5" hidden="false" customHeight="true" outlineLevel="0" collapsed="false">
      <c r="A22" s="227" t="s">
        <v>474</v>
      </c>
      <c r="B22" s="228" t="s">
        <v>475</v>
      </c>
      <c r="C22" s="227" t="s">
        <v>476</v>
      </c>
      <c r="D22" s="227" t="s">
        <v>477</v>
      </c>
      <c r="E22" s="227" t="s">
        <v>478</v>
      </c>
      <c r="F22" s="227"/>
      <c r="G22" s="227"/>
      <c r="H22" s="227"/>
      <c r="I22" s="227"/>
      <c r="J22" s="227"/>
      <c r="K22" s="227"/>
      <c r="L22" s="227"/>
      <c r="M22" s="227" t="s">
        <v>479</v>
      </c>
      <c r="N22" s="227" t="s">
        <v>480</v>
      </c>
      <c r="O22" s="227" t="s">
        <v>481</v>
      </c>
      <c r="P22" s="227" t="s">
        <v>482</v>
      </c>
      <c r="Q22" s="227" t="s">
        <v>483</v>
      </c>
      <c r="R22" s="227" t="s">
        <v>484</v>
      </c>
      <c r="S22" s="227" t="s">
        <v>485</v>
      </c>
      <c r="T22" s="227"/>
      <c r="U22" s="229" t="s">
        <v>486</v>
      </c>
      <c r="V22" s="229" t="s">
        <v>487</v>
      </c>
      <c r="W22" s="227" t="s">
        <v>488</v>
      </c>
      <c r="X22" s="227" t="s">
        <v>489</v>
      </c>
      <c r="Y22" s="227" t="s">
        <v>490</v>
      </c>
      <c r="Z22" s="230" t="s">
        <v>491</v>
      </c>
      <c r="AA22" s="227" t="s">
        <v>492</v>
      </c>
      <c r="AB22" s="227" t="s">
        <v>493</v>
      </c>
      <c r="AC22" s="227" t="s">
        <v>494</v>
      </c>
      <c r="AD22" s="227" t="s">
        <v>495</v>
      </c>
      <c r="AE22" s="227" t="s">
        <v>496</v>
      </c>
      <c r="AF22" s="227" t="s">
        <v>497</v>
      </c>
      <c r="AG22" s="227"/>
      <c r="AH22" s="227"/>
      <c r="AI22" s="227"/>
      <c r="AJ22" s="227"/>
      <c r="AK22" s="227"/>
      <c r="AL22" s="227" t="s">
        <v>498</v>
      </c>
      <c r="AM22" s="227"/>
      <c r="AN22" s="227"/>
      <c r="AO22" s="227"/>
      <c r="AP22" s="227" t="s">
        <v>499</v>
      </c>
      <c r="AQ22" s="227"/>
      <c r="AR22" s="227" t="s">
        <v>500</v>
      </c>
      <c r="AS22" s="227" t="s">
        <v>501</v>
      </c>
      <c r="AT22" s="227" t="s">
        <v>502</v>
      </c>
      <c r="AU22" s="227" t="s">
        <v>503</v>
      </c>
      <c r="AV22" s="231" t="s">
        <v>504</v>
      </c>
    </row>
    <row r="23" s="225" customFormat="true" ht="64.5" hidden="false" customHeight="true" outlineLevel="0" collapsed="false">
      <c r="A23" s="227"/>
      <c r="B23" s="228"/>
      <c r="C23" s="227"/>
      <c r="D23" s="227"/>
      <c r="E23" s="229" t="s">
        <v>505</v>
      </c>
      <c r="F23" s="232" t="s">
        <v>447</v>
      </c>
      <c r="G23" s="232" t="s">
        <v>449</v>
      </c>
      <c r="H23" s="232" t="s">
        <v>451</v>
      </c>
      <c r="I23" s="233" t="s">
        <v>506</v>
      </c>
      <c r="J23" s="233" t="s">
        <v>507</v>
      </c>
      <c r="K23" s="233" t="s">
        <v>508</v>
      </c>
      <c r="L23" s="232" t="s">
        <v>240</v>
      </c>
      <c r="M23" s="227"/>
      <c r="N23" s="227"/>
      <c r="O23" s="227"/>
      <c r="P23" s="227"/>
      <c r="Q23" s="227"/>
      <c r="R23" s="227"/>
      <c r="S23" s="234" t="s">
        <v>321</v>
      </c>
      <c r="T23" s="234" t="s">
        <v>322</v>
      </c>
      <c r="U23" s="229"/>
      <c r="V23" s="229"/>
      <c r="W23" s="227"/>
      <c r="X23" s="227"/>
      <c r="Y23" s="227"/>
      <c r="Z23" s="227"/>
      <c r="AA23" s="227"/>
      <c r="AB23" s="227"/>
      <c r="AC23" s="227"/>
      <c r="AD23" s="227"/>
      <c r="AE23" s="227"/>
      <c r="AF23" s="227" t="s">
        <v>509</v>
      </c>
      <c r="AG23" s="227"/>
      <c r="AH23" s="227" t="s">
        <v>510</v>
      </c>
      <c r="AI23" s="227"/>
      <c r="AJ23" s="227" t="s">
        <v>511</v>
      </c>
      <c r="AK23" s="227" t="s">
        <v>512</v>
      </c>
      <c r="AL23" s="227" t="s">
        <v>513</v>
      </c>
      <c r="AM23" s="227" t="s">
        <v>514</v>
      </c>
      <c r="AN23" s="227" t="s">
        <v>515</v>
      </c>
      <c r="AO23" s="227" t="s">
        <v>516</v>
      </c>
      <c r="AP23" s="227" t="s">
        <v>517</v>
      </c>
      <c r="AQ23" s="235" t="s">
        <v>322</v>
      </c>
      <c r="AR23" s="227"/>
      <c r="AS23" s="227"/>
      <c r="AT23" s="227"/>
      <c r="AU23" s="227"/>
      <c r="AV23" s="231"/>
    </row>
    <row r="24" s="225" customFormat="true" ht="96.75" hidden="false" customHeight="true" outlineLevel="0" collapsed="false">
      <c r="A24" s="227"/>
      <c r="B24" s="228"/>
      <c r="C24" s="227"/>
      <c r="D24" s="227"/>
      <c r="E24" s="229"/>
      <c r="F24" s="232"/>
      <c r="G24" s="232"/>
      <c r="H24" s="232"/>
      <c r="I24" s="233"/>
      <c r="J24" s="233"/>
      <c r="K24" s="233"/>
      <c r="L24" s="232"/>
      <c r="M24" s="227"/>
      <c r="N24" s="227"/>
      <c r="O24" s="227"/>
      <c r="P24" s="227"/>
      <c r="Q24" s="227"/>
      <c r="R24" s="227"/>
      <c r="S24" s="234"/>
      <c r="T24" s="234"/>
      <c r="U24" s="229"/>
      <c r="V24" s="229"/>
      <c r="W24" s="227"/>
      <c r="X24" s="227"/>
      <c r="Y24" s="227"/>
      <c r="Z24" s="227"/>
      <c r="AA24" s="227"/>
      <c r="AB24" s="227"/>
      <c r="AC24" s="227"/>
      <c r="AD24" s="227"/>
      <c r="AE24" s="227"/>
      <c r="AF24" s="227" t="s">
        <v>518</v>
      </c>
      <c r="AG24" s="227" t="s">
        <v>519</v>
      </c>
      <c r="AH24" s="234" t="s">
        <v>321</v>
      </c>
      <c r="AI24" s="234" t="s">
        <v>322</v>
      </c>
      <c r="AJ24" s="227"/>
      <c r="AK24" s="227"/>
      <c r="AL24" s="227"/>
      <c r="AM24" s="227"/>
      <c r="AN24" s="227"/>
      <c r="AO24" s="227"/>
      <c r="AP24" s="227"/>
      <c r="AQ24" s="235"/>
      <c r="AR24" s="227"/>
      <c r="AS24" s="227"/>
      <c r="AT24" s="227"/>
      <c r="AU24" s="227"/>
      <c r="AV24" s="231"/>
    </row>
    <row r="25" s="237" customFormat="true" ht="11.25" hidden="false" customHeight="false" outlineLevel="0" collapsed="false">
      <c r="A25" s="236" t="n">
        <v>1</v>
      </c>
      <c r="B25" s="236" t="n">
        <v>2</v>
      </c>
      <c r="C25" s="236" t="n">
        <v>4</v>
      </c>
      <c r="D25" s="236" t="n">
        <v>5</v>
      </c>
      <c r="E25" s="236" t="n">
        <v>6</v>
      </c>
      <c r="F25" s="236" t="n">
        <f aca="false">E25+1</f>
        <v>7</v>
      </c>
      <c r="G25" s="236" t="n">
        <f aca="false">F25+1</f>
        <v>8</v>
      </c>
      <c r="H25" s="236" t="n">
        <f aca="false">G25+1</f>
        <v>9</v>
      </c>
      <c r="I25" s="236" t="n">
        <f aca="false">H25+1</f>
        <v>10</v>
      </c>
      <c r="J25" s="236" t="n">
        <f aca="false">I25+1</f>
        <v>11</v>
      </c>
      <c r="K25" s="236" t="n">
        <f aca="false">J25+1</f>
        <v>12</v>
      </c>
      <c r="L25" s="236" t="n">
        <f aca="false">K25+1</f>
        <v>13</v>
      </c>
      <c r="M25" s="236" t="n">
        <f aca="false">L25+1</f>
        <v>14</v>
      </c>
      <c r="N25" s="236" t="n">
        <f aca="false">M25+1</f>
        <v>15</v>
      </c>
      <c r="O25" s="236" t="n">
        <f aca="false">N25+1</f>
        <v>16</v>
      </c>
      <c r="P25" s="236" t="n">
        <f aca="false">O25+1</f>
        <v>17</v>
      </c>
      <c r="Q25" s="236" t="n">
        <f aca="false">P25+1</f>
        <v>18</v>
      </c>
      <c r="R25" s="236" t="n">
        <f aca="false">Q25+1</f>
        <v>19</v>
      </c>
      <c r="S25" s="236" t="n">
        <f aca="false">R25+1</f>
        <v>20</v>
      </c>
      <c r="T25" s="236" t="n">
        <f aca="false">S25+1</f>
        <v>21</v>
      </c>
      <c r="U25" s="236" t="n">
        <f aca="false">T25+1</f>
        <v>22</v>
      </c>
      <c r="V25" s="236" t="n">
        <f aca="false">U25+1</f>
        <v>23</v>
      </c>
      <c r="W25" s="236" t="n">
        <f aca="false">V25+1</f>
        <v>24</v>
      </c>
      <c r="X25" s="236" t="n">
        <f aca="false">W25+1</f>
        <v>25</v>
      </c>
      <c r="Y25" s="236" t="n">
        <f aca="false">X25+1</f>
        <v>26</v>
      </c>
      <c r="Z25" s="236" t="n">
        <f aca="false">Y25+1</f>
        <v>27</v>
      </c>
      <c r="AA25" s="236" t="n">
        <f aca="false">Z25+1</f>
        <v>28</v>
      </c>
      <c r="AB25" s="236" t="n">
        <f aca="false">AA25+1</f>
        <v>29</v>
      </c>
      <c r="AC25" s="236" t="n">
        <f aca="false">AB25+1</f>
        <v>30</v>
      </c>
      <c r="AD25" s="236" t="n">
        <f aca="false">AC25+1</f>
        <v>31</v>
      </c>
      <c r="AE25" s="236" t="n">
        <f aca="false">AD25+1</f>
        <v>32</v>
      </c>
      <c r="AF25" s="236" t="n">
        <f aca="false">AE25+1</f>
        <v>33</v>
      </c>
      <c r="AG25" s="236" t="n">
        <f aca="false">AF25+1</f>
        <v>34</v>
      </c>
      <c r="AH25" s="236" t="n">
        <f aca="false">AG25+1</f>
        <v>35</v>
      </c>
      <c r="AI25" s="236" t="n">
        <f aca="false">AH25+1</f>
        <v>36</v>
      </c>
      <c r="AJ25" s="236" t="n">
        <f aca="false">AI25+1</f>
        <v>37</v>
      </c>
      <c r="AK25" s="236" t="n">
        <f aca="false">AJ25+1</f>
        <v>38</v>
      </c>
      <c r="AL25" s="236" t="n">
        <f aca="false">AK25+1</f>
        <v>39</v>
      </c>
      <c r="AM25" s="236" t="n">
        <f aca="false">AL25+1</f>
        <v>40</v>
      </c>
      <c r="AN25" s="236" t="n">
        <f aca="false">AM25+1</f>
        <v>41</v>
      </c>
      <c r="AO25" s="236" t="n">
        <f aca="false">AN25+1</f>
        <v>42</v>
      </c>
      <c r="AP25" s="236" t="n">
        <f aca="false">AO25+1</f>
        <v>43</v>
      </c>
      <c r="AQ25" s="236" t="n">
        <f aca="false">AP25+1</f>
        <v>44</v>
      </c>
      <c r="AR25" s="236" t="n">
        <f aca="false">AQ25+1</f>
        <v>45</v>
      </c>
      <c r="AS25" s="236" t="n">
        <f aca="false">AR25+1</f>
        <v>46</v>
      </c>
      <c r="AT25" s="236" t="n">
        <f aca="false">AS25+1</f>
        <v>47</v>
      </c>
      <c r="AU25" s="236" t="n">
        <f aca="false">AT25+1</f>
        <v>48</v>
      </c>
      <c r="AV25" s="236" t="n">
        <f aca="false">AU25+1</f>
        <v>49</v>
      </c>
    </row>
    <row r="26" s="237" customFormat="true" ht="24" hidden="false" customHeight="true" outlineLevel="0" collapsed="false">
      <c r="A26" s="238" t="n">
        <v>1</v>
      </c>
      <c r="B26" s="238" t="s">
        <v>520</v>
      </c>
      <c r="C26" s="238" t="s">
        <v>521</v>
      </c>
      <c r="D26" s="239" t="n">
        <v>44561</v>
      </c>
      <c r="E26" s="238" t="s">
        <v>23</v>
      </c>
      <c r="F26" s="238" t="n">
        <v>14.2</v>
      </c>
      <c r="G26" s="238" t="s">
        <v>23</v>
      </c>
      <c r="H26" s="238" t="s">
        <v>23</v>
      </c>
      <c r="I26" s="238" t="s">
        <v>23</v>
      </c>
      <c r="J26" s="238" t="s">
        <v>23</v>
      </c>
      <c r="K26" s="238" t="s">
        <v>23</v>
      </c>
      <c r="L26" s="238" t="s">
        <v>23</v>
      </c>
      <c r="M26" s="238" t="s">
        <v>522</v>
      </c>
      <c r="N26" s="240" t="s">
        <v>523</v>
      </c>
      <c r="O26" s="238" t="s">
        <v>520</v>
      </c>
      <c r="P26" s="241" t="n">
        <f aca="false">2500/118*100</f>
        <v>2118.64406779661</v>
      </c>
      <c r="Q26" s="240" t="s">
        <v>524</v>
      </c>
      <c r="R26" s="241" t="n">
        <f aca="false">P26</f>
        <v>2118.64406779661</v>
      </c>
      <c r="S26" s="240" t="s">
        <v>525</v>
      </c>
      <c r="T26" s="240" t="s">
        <v>525</v>
      </c>
      <c r="U26" s="238" t="n">
        <v>3</v>
      </c>
      <c r="V26" s="238" t="n">
        <v>3</v>
      </c>
      <c r="W26" s="240" t="s">
        <v>526</v>
      </c>
      <c r="X26" s="242" t="n">
        <f aca="false">1490/118*100</f>
        <v>1262.71186440678</v>
      </c>
      <c r="Y26" s="243" t="s">
        <v>23</v>
      </c>
      <c r="Z26" s="238" t="n">
        <v>0</v>
      </c>
      <c r="AA26" s="238" t="s">
        <v>52</v>
      </c>
      <c r="AB26" s="244" t="n">
        <f aca="false">1370/118*100</f>
        <v>1161.01694915254</v>
      </c>
      <c r="AC26" s="245" t="str">
        <f aca="false">W26</f>
        <v>ВОСТОКЭНЕРГОСТРОЙПРОЕКТ (ООО)</v>
      </c>
      <c r="AD26" s="246" t="n">
        <v>1370</v>
      </c>
      <c r="AE26" s="246" t="n">
        <v>1370</v>
      </c>
      <c r="AF26" s="247" t="s">
        <v>527</v>
      </c>
      <c r="AG26" s="240" t="s">
        <v>528</v>
      </c>
      <c r="AH26" s="248" t="n">
        <v>42795</v>
      </c>
      <c r="AI26" s="248" t="n">
        <v>42867</v>
      </c>
      <c r="AJ26" s="248" t="n">
        <v>42879</v>
      </c>
      <c r="AK26" s="248" t="n">
        <v>42892</v>
      </c>
      <c r="AL26" s="249" t="s">
        <v>52</v>
      </c>
      <c r="AM26" s="249" t="s">
        <v>52</v>
      </c>
      <c r="AN26" s="249" t="s">
        <v>52</v>
      </c>
      <c r="AO26" s="249" t="s">
        <v>52</v>
      </c>
      <c r="AP26" s="248" t="n">
        <v>42920</v>
      </c>
      <c r="AQ26" s="248" t="n">
        <v>42901</v>
      </c>
      <c r="AR26" s="250" t="s">
        <v>529</v>
      </c>
      <c r="AS26" s="250" t="s">
        <v>530</v>
      </c>
      <c r="AT26" s="250" t="s">
        <v>531</v>
      </c>
      <c r="AU26" s="251" t="s">
        <v>23</v>
      </c>
      <c r="AV26" s="252" t="s">
        <v>23</v>
      </c>
    </row>
    <row r="27" s="237" customFormat="true" ht="24" hidden="false" customHeight="false" outlineLevel="0" collapsed="false">
      <c r="A27" s="238"/>
      <c r="B27" s="238"/>
      <c r="C27" s="238"/>
      <c r="D27" s="239"/>
      <c r="E27" s="238"/>
      <c r="F27" s="238"/>
      <c r="G27" s="238"/>
      <c r="H27" s="238"/>
      <c r="I27" s="238"/>
      <c r="J27" s="238"/>
      <c r="K27" s="238"/>
      <c r="L27" s="238"/>
      <c r="M27" s="238"/>
      <c r="N27" s="240"/>
      <c r="O27" s="238"/>
      <c r="P27" s="241"/>
      <c r="Q27" s="240"/>
      <c r="R27" s="241"/>
      <c r="S27" s="240"/>
      <c r="T27" s="240"/>
      <c r="U27" s="238"/>
      <c r="V27" s="238"/>
      <c r="W27" s="240" t="s">
        <v>532</v>
      </c>
      <c r="X27" s="242" t="n">
        <f aca="false">2400.00001/118*100</f>
        <v>2033.89831355932</v>
      </c>
      <c r="Y27" s="243" t="s">
        <v>23</v>
      </c>
      <c r="Z27" s="238"/>
      <c r="AA27" s="238"/>
      <c r="AB27" s="244"/>
      <c r="AC27" s="245"/>
      <c r="AD27" s="246"/>
      <c r="AE27" s="246"/>
      <c r="AF27" s="247"/>
      <c r="AG27" s="240"/>
      <c r="AH27" s="248"/>
      <c r="AI27" s="248"/>
      <c r="AJ27" s="248"/>
      <c r="AK27" s="248"/>
      <c r="AL27" s="249"/>
      <c r="AM27" s="249"/>
      <c r="AN27" s="249"/>
      <c r="AO27" s="249"/>
      <c r="AP27" s="248"/>
      <c r="AQ27" s="248"/>
      <c r="AR27" s="250"/>
      <c r="AS27" s="250"/>
      <c r="AT27" s="250"/>
      <c r="AU27" s="251"/>
      <c r="AV27" s="252"/>
    </row>
    <row r="28" s="237" customFormat="true" ht="15.75" hidden="false" customHeight="false" outlineLevel="0" collapsed="false">
      <c r="A28" s="238"/>
      <c r="B28" s="238"/>
      <c r="C28" s="238"/>
      <c r="D28" s="238"/>
      <c r="E28" s="238"/>
      <c r="F28" s="238"/>
      <c r="G28" s="238"/>
      <c r="H28" s="238"/>
      <c r="I28" s="238"/>
      <c r="J28" s="238"/>
      <c r="K28" s="238"/>
      <c r="L28" s="238"/>
      <c r="M28" s="238"/>
      <c r="N28" s="240"/>
      <c r="O28" s="238"/>
      <c r="P28" s="241"/>
      <c r="Q28" s="240"/>
      <c r="R28" s="241"/>
      <c r="S28" s="240"/>
      <c r="T28" s="240"/>
      <c r="U28" s="238"/>
      <c r="V28" s="238"/>
      <c r="W28" s="240" t="s">
        <v>533</v>
      </c>
      <c r="X28" s="242" t="n">
        <f aca="false">2374.99999/118*100</f>
        <v>2012.7118559322</v>
      </c>
      <c r="Y28" s="243" t="s">
        <v>23</v>
      </c>
      <c r="Z28" s="238"/>
      <c r="AA28" s="238"/>
      <c r="AB28" s="244"/>
      <c r="AC28" s="245"/>
      <c r="AD28" s="246"/>
      <c r="AE28" s="246"/>
      <c r="AF28" s="247"/>
      <c r="AG28" s="240"/>
      <c r="AH28" s="248"/>
      <c r="AI28" s="248"/>
      <c r="AJ28" s="248"/>
      <c r="AK28" s="248"/>
      <c r="AL28" s="249"/>
      <c r="AM28" s="249"/>
      <c r="AN28" s="249"/>
      <c r="AO28" s="249"/>
      <c r="AP28" s="248"/>
      <c r="AQ28" s="248"/>
      <c r="AR28" s="250"/>
      <c r="AS28" s="250"/>
      <c r="AT28" s="250"/>
      <c r="AU28" s="251"/>
      <c r="AV28" s="252"/>
    </row>
    <row r="29" s="237" customFormat="true" ht="63" hidden="false" customHeight="true" outlineLevel="0" collapsed="false">
      <c r="A29" s="238" t="n">
        <v>2</v>
      </c>
      <c r="B29" s="238" t="s">
        <v>520</v>
      </c>
      <c r="C29" s="238" t="s">
        <v>521</v>
      </c>
      <c r="D29" s="239" t="n">
        <v>44561</v>
      </c>
      <c r="E29" s="238" t="s">
        <v>23</v>
      </c>
      <c r="F29" s="238" t="n">
        <v>14.2</v>
      </c>
      <c r="G29" s="238" t="s">
        <v>23</v>
      </c>
      <c r="H29" s="238" t="s">
        <v>23</v>
      </c>
      <c r="I29" s="238" t="s">
        <v>23</v>
      </c>
      <c r="J29" s="238" t="s">
        <v>23</v>
      </c>
      <c r="K29" s="238" t="s">
        <v>23</v>
      </c>
      <c r="L29" s="249" t="s">
        <v>23</v>
      </c>
      <c r="M29" s="238" t="s">
        <v>534</v>
      </c>
      <c r="N29" s="238" t="s">
        <v>535</v>
      </c>
      <c r="O29" s="238" t="s">
        <v>520</v>
      </c>
      <c r="P29" s="241" t="n">
        <f aca="false">88759.32203/120*100</f>
        <v>73966.1016916667</v>
      </c>
      <c r="Q29" s="238" t="s">
        <v>536</v>
      </c>
      <c r="R29" s="241" t="n">
        <f aca="false">P29</f>
        <v>73966.1016916667</v>
      </c>
      <c r="S29" s="238" t="s">
        <v>537</v>
      </c>
      <c r="T29" s="238" t="s">
        <v>537</v>
      </c>
      <c r="U29" s="238" t="n">
        <v>1</v>
      </c>
      <c r="V29" s="238" t="n">
        <v>1</v>
      </c>
      <c r="W29" s="243" t="s">
        <v>23</v>
      </c>
      <c r="X29" s="243" t="s">
        <v>23</v>
      </c>
      <c r="Y29" s="243" t="s">
        <v>23</v>
      </c>
      <c r="Z29" s="243" t="s">
        <v>23</v>
      </c>
      <c r="AA29" s="243" t="s">
        <v>23</v>
      </c>
      <c r="AB29" s="243" t="s">
        <v>23</v>
      </c>
      <c r="AC29" s="243" t="s">
        <v>23</v>
      </c>
      <c r="AD29" s="243" t="s">
        <v>23</v>
      </c>
      <c r="AE29" s="243" t="s">
        <v>23</v>
      </c>
      <c r="AF29" s="249" t="s">
        <v>52</v>
      </c>
      <c r="AG29" s="249" t="s">
        <v>52</v>
      </c>
      <c r="AH29" s="253" t="n">
        <v>43405</v>
      </c>
      <c r="AI29" s="254" t="n">
        <v>43434</v>
      </c>
      <c r="AJ29" s="243" t="s">
        <v>23</v>
      </c>
      <c r="AK29" s="243" t="s">
        <v>23</v>
      </c>
      <c r="AL29" s="243" t="s">
        <v>23</v>
      </c>
      <c r="AM29" s="243" t="s">
        <v>23</v>
      </c>
      <c r="AN29" s="243" t="s">
        <v>23</v>
      </c>
      <c r="AO29" s="243" t="s">
        <v>23</v>
      </c>
      <c r="AP29" s="243" t="s">
        <v>23</v>
      </c>
      <c r="AQ29" s="243" t="s">
        <v>23</v>
      </c>
      <c r="AR29" s="243" t="s">
        <v>23</v>
      </c>
      <c r="AS29" s="243" t="s">
        <v>23</v>
      </c>
      <c r="AT29" s="243" t="s">
        <v>23</v>
      </c>
      <c r="AU29" s="251" t="s">
        <v>23</v>
      </c>
      <c r="AV29" s="252" t="s">
        <v>538</v>
      </c>
    </row>
    <row r="30" customFormat="false" ht="189" hidden="false" customHeight="false" outlineLevel="0" collapsed="false">
      <c r="A30" s="238" t="n">
        <v>3</v>
      </c>
      <c r="B30" s="238" t="s">
        <v>520</v>
      </c>
      <c r="C30" s="238" t="s">
        <v>521</v>
      </c>
      <c r="D30" s="239" t="n">
        <v>44561</v>
      </c>
      <c r="E30" s="238" t="s">
        <v>23</v>
      </c>
      <c r="F30" s="238" t="n">
        <v>14.2</v>
      </c>
      <c r="G30" s="238" t="s">
        <v>23</v>
      </c>
      <c r="H30" s="238" t="s">
        <v>23</v>
      </c>
      <c r="I30" s="238" t="s">
        <v>23</v>
      </c>
      <c r="J30" s="238" t="s">
        <v>23</v>
      </c>
      <c r="K30" s="238" t="s">
        <v>23</v>
      </c>
      <c r="L30" s="249" t="s">
        <v>23</v>
      </c>
      <c r="M30" s="238" t="s">
        <v>534</v>
      </c>
      <c r="N30" s="238" t="s">
        <v>535</v>
      </c>
      <c r="O30" s="238" t="s">
        <v>520</v>
      </c>
      <c r="P30" s="241" t="n">
        <f aca="false">88509.32201/120*100</f>
        <v>73757.7683416667</v>
      </c>
      <c r="Q30" s="238" t="s">
        <v>536</v>
      </c>
      <c r="R30" s="241" t="n">
        <f aca="false">P30</f>
        <v>73757.7683416667</v>
      </c>
      <c r="S30" s="238" t="s">
        <v>539</v>
      </c>
      <c r="T30" s="238" t="s">
        <v>539</v>
      </c>
      <c r="U30" s="238" t="n">
        <v>1</v>
      </c>
      <c r="V30" s="238" t="n">
        <v>1</v>
      </c>
      <c r="W30" s="243" t="s">
        <v>540</v>
      </c>
      <c r="X30" s="243" t="s">
        <v>23</v>
      </c>
      <c r="Y30" s="243" t="s">
        <v>23</v>
      </c>
      <c r="Z30" s="243" t="s">
        <v>23</v>
      </c>
      <c r="AA30" s="243" t="n">
        <v>73757.7683416667</v>
      </c>
      <c r="AB30" s="255" t="n">
        <f aca="false">AA30</f>
        <v>73757.7683416667</v>
      </c>
      <c r="AC30" s="243" t="s">
        <v>540</v>
      </c>
      <c r="AD30" s="255" t="n">
        <f aca="false">AB30*1.2</f>
        <v>88509.32201</v>
      </c>
      <c r="AE30" s="255" t="n">
        <f aca="false">AD30</f>
        <v>88509.32201</v>
      </c>
      <c r="AF30" s="249" t="s">
        <v>52</v>
      </c>
      <c r="AG30" s="249" t="s">
        <v>52</v>
      </c>
      <c r="AH30" s="253" t="n">
        <v>43630</v>
      </c>
      <c r="AI30" s="254" t="n">
        <v>43634</v>
      </c>
      <c r="AJ30" s="254" t="n">
        <v>43633</v>
      </c>
      <c r="AK30" s="254" t="n">
        <v>43633</v>
      </c>
      <c r="AL30" s="243" t="s">
        <v>541</v>
      </c>
      <c r="AM30" s="243" t="s">
        <v>542</v>
      </c>
      <c r="AN30" s="243" t="s">
        <v>543</v>
      </c>
      <c r="AO30" s="243" t="s">
        <v>544</v>
      </c>
      <c r="AP30" s="254" t="n">
        <v>43653</v>
      </c>
      <c r="AQ30" s="254" t="n">
        <v>43634</v>
      </c>
      <c r="AR30" s="243" t="s">
        <v>545</v>
      </c>
      <c r="AS30" s="243" t="s">
        <v>546</v>
      </c>
      <c r="AT30" s="243" t="s">
        <v>547</v>
      </c>
      <c r="AU30" s="251" t="s">
        <v>23</v>
      </c>
      <c r="AV30" s="251" t="s">
        <v>548</v>
      </c>
    </row>
    <row r="31" customFormat="false" ht="46.5" hidden="false" customHeight="true" outlineLevel="0" collapsed="false">
      <c r="A31" s="238" t="n">
        <v>4</v>
      </c>
      <c r="B31" s="238" t="s">
        <v>520</v>
      </c>
      <c r="C31" s="238" t="s">
        <v>521</v>
      </c>
      <c r="D31" s="239" t="n">
        <v>44561</v>
      </c>
      <c r="E31" s="238" t="s">
        <v>23</v>
      </c>
      <c r="F31" s="238" t="n">
        <v>14.2</v>
      </c>
      <c r="G31" s="238" t="s">
        <v>23</v>
      </c>
      <c r="H31" s="238" t="s">
        <v>23</v>
      </c>
      <c r="I31" s="238" t="s">
        <v>23</v>
      </c>
      <c r="J31" s="238" t="s">
        <v>23</v>
      </c>
      <c r="K31" s="238" t="s">
        <v>23</v>
      </c>
      <c r="L31" s="238" t="s">
        <v>23</v>
      </c>
      <c r="M31" s="238" t="s">
        <v>549</v>
      </c>
      <c r="N31" s="240" t="s">
        <v>550</v>
      </c>
      <c r="O31" s="238" t="s">
        <v>520</v>
      </c>
      <c r="P31" s="241" t="n">
        <f aca="false">7000/120*100</f>
        <v>5833.33333333333</v>
      </c>
      <c r="Q31" s="240" t="s">
        <v>524</v>
      </c>
      <c r="R31" s="241" t="n">
        <f aca="false">P31</f>
        <v>5833.33333333333</v>
      </c>
      <c r="S31" s="240" t="s">
        <v>551</v>
      </c>
      <c r="T31" s="240" t="s">
        <v>551</v>
      </c>
      <c r="U31" s="238" t="n">
        <v>2</v>
      </c>
      <c r="V31" s="238" t="n">
        <v>2</v>
      </c>
      <c r="W31" s="240" t="s">
        <v>552</v>
      </c>
      <c r="X31" s="242" t="n">
        <f aca="false">7116/120*100</f>
        <v>5930</v>
      </c>
      <c r="Y31" s="243" t="s">
        <v>23</v>
      </c>
      <c r="Z31" s="238" t="n">
        <v>0</v>
      </c>
      <c r="AA31" s="238" t="s">
        <v>52</v>
      </c>
      <c r="AB31" s="244" t="n">
        <f aca="false">7116/120*100</f>
        <v>5930</v>
      </c>
      <c r="AC31" s="245" t="s">
        <v>552</v>
      </c>
      <c r="AD31" s="246" t="n">
        <v>7116</v>
      </c>
      <c r="AE31" s="246" t="n">
        <v>7116</v>
      </c>
      <c r="AF31" s="247" t="s">
        <v>553</v>
      </c>
      <c r="AG31" s="240" t="s">
        <v>528</v>
      </c>
      <c r="AH31" s="256" t="n">
        <v>43383</v>
      </c>
      <c r="AI31" s="256" t="n">
        <v>43432</v>
      </c>
      <c r="AJ31" s="256" t="n">
        <v>43445</v>
      </c>
      <c r="AK31" s="256" t="n">
        <v>43461</v>
      </c>
      <c r="AL31" s="249" t="s">
        <v>52</v>
      </c>
      <c r="AM31" s="249" t="s">
        <v>52</v>
      </c>
      <c r="AN31" s="249" t="s">
        <v>52</v>
      </c>
      <c r="AO31" s="249" t="s">
        <v>52</v>
      </c>
      <c r="AP31" s="256" t="n">
        <v>43481</v>
      </c>
      <c r="AQ31" s="249" t="s">
        <v>52</v>
      </c>
      <c r="AR31" s="247" t="s">
        <v>554</v>
      </c>
      <c r="AS31" s="249" t="s">
        <v>52</v>
      </c>
      <c r="AT31" s="249" t="s">
        <v>52</v>
      </c>
      <c r="AU31" s="251" t="s">
        <v>23</v>
      </c>
      <c r="AV31" s="252" t="s">
        <v>23</v>
      </c>
    </row>
    <row r="32" customFormat="false" ht="46.5" hidden="false" customHeight="true" outlineLevel="0" collapsed="false">
      <c r="A32" s="238"/>
      <c r="B32" s="238"/>
      <c r="C32" s="238"/>
      <c r="D32" s="239"/>
      <c r="E32" s="238"/>
      <c r="F32" s="238"/>
      <c r="G32" s="238"/>
      <c r="H32" s="238"/>
      <c r="I32" s="238"/>
      <c r="J32" s="238"/>
      <c r="K32" s="238"/>
      <c r="L32" s="238"/>
      <c r="M32" s="238"/>
      <c r="N32" s="240"/>
      <c r="O32" s="238"/>
      <c r="P32" s="241"/>
      <c r="Q32" s="240"/>
      <c r="R32" s="241"/>
      <c r="S32" s="240"/>
      <c r="T32" s="240"/>
      <c r="U32" s="238"/>
      <c r="V32" s="238"/>
      <c r="W32" s="240" t="s">
        <v>555</v>
      </c>
      <c r="X32" s="242" t="n">
        <f aca="false">7118.64/120*100</f>
        <v>5932.2</v>
      </c>
      <c r="Y32" s="240" t="s">
        <v>555</v>
      </c>
      <c r="Z32" s="238"/>
      <c r="AA32" s="238"/>
      <c r="AB32" s="244"/>
      <c r="AC32" s="245"/>
      <c r="AD32" s="246"/>
      <c r="AE32" s="246"/>
      <c r="AF32" s="247"/>
      <c r="AG32" s="240"/>
      <c r="AH32" s="256"/>
      <c r="AI32" s="256"/>
      <c r="AJ32" s="256"/>
      <c r="AK32" s="256"/>
      <c r="AL32" s="249"/>
      <c r="AM32" s="249"/>
      <c r="AN32" s="249"/>
      <c r="AO32" s="249"/>
      <c r="AP32" s="256"/>
      <c r="AQ32" s="249"/>
      <c r="AR32" s="247"/>
      <c r="AS32" s="249"/>
      <c r="AT32" s="249"/>
      <c r="AU32" s="251"/>
      <c r="AV32" s="252"/>
    </row>
    <row r="33" customFormat="false" ht="46.5" hidden="false" customHeight="true" outlineLevel="0" collapsed="false">
      <c r="A33" s="238"/>
      <c r="B33" s="238"/>
      <c r="C33" s="238"/>
      <c r="D33" s="239"/>
      <c r="E33" s="238"/>
      <c r="F33" s="238"/>
      <c r="G33" s="238"/>
      <c r="H33" s="238"/>
      <c r="I33" s="238"/>
      <c r="J33" s="238"/>
      <c r="K33" s="238"/>
      <c r="L33" s="238"/>
      <c r="M33" s="238"/>
      <c r="N33" s="240"/>
      <c r="O33" s="238"/>
      <c r="P33" s="241"/>
      <c r="Q33" s="240"/>
      <c r="R33" s="241"/>
      <c r="S33" s="240"/>
      <c r="T33" s="240"/>
      <c r="U33" s="238"/>
      <c r="V33" s="238"/>
      <c r="W33" s="240" t="s">
        <v>556</v>
      </c>
      <c r="X33" s="242" t="n">
        <f aca="false">7118.64407/120*100</f>
        <v>5932.20339166667</v>
      </c>
      <c r="Y33" s="240" t="s">
        <v>556</v>
      </c>
      <c r="Z33" s="238"/>
      <c r="AA33" s="238"/>
      <c r="AB33" s="244"/>
      <c r="AC33" s="245"/>
      <c r="AD33" s="246"/>
      <c r="AE33" s="246"/>
      <c r="AF33" s="247"/>
      <c r="AG33" s="240"/>
      <c r="AH33" s="256"/>
      <c r="AI33" s="256"/>
      <c r="AJ33" s="256"/>
      <c r="AK33" s="256"/>
      <c r="AL33" s="249"/>
      <c r="AM33" s="249"/>
      <c r="AN33" s="249"/>
      <c r="AO33" s="249"/>
      <c r="AP33" s="256"/>
      <c r="AQ33" s="249"/>
      <c r="AR33" s="247"/>
      <c r="AS33" s="249"/>
      <c r="AT33" s="249"/>
      <c r="AU33" s="251"/>
      <c r="AV33" s="252"/>
    </row>
    <row r="34" customFormat="false" ht="46.5" hidden="false" customHeight="true" outlineLevel="0" collapsed="false">
      <c r="A34" s="238"/>
      <c r="B34" s="238"/>
      <c r="C34" s="238"/>
      <c r="D34" s="238"/>
      <c r="E34" s="238"/>
      <c r="F34" s="238"/>
      <c r="G34" s="238"/>
      <c r="H34" s="238"/>
      <c r="I34" s="238"/>
      <c r="J34" s="238"/>
      <c r="K34" s="238"/>
      <c r="L34" s="238"/>
      <c r="M34" s="238"/>
      <c r="N34" s="240"/>
      <c r="O34" s="238"/>
      <c r="P34" s="241"/>
      <c r="Q34" s="240"/>
      <c r="R34" s="241"/>
      <c r="S34" s="240"/>
      <c r="T34" s="240"/>
      <c r="U34" s="238"/>
      <c r="V34" s="238"/>
      <c r="W34" s="240" t="s">
        <v>557</v>
      </c>
      <c r="X34" s="242" t="n">
        <f aca="false">7118.64407/120*100</f>
        <v>5932.20339166667</v>
      </c>
      <c r="Y34" s="243" t="s">
        <v>23</v>
      </c>
      <c r="Z34" s="238"/>
      <c r="AA34" s="238"/>
      <c r="AB34" s="244"/>
      <c r="AC34" s="245"/>
      <c r="AD34" s="246"/>
      <c r="AE34" s="246"/>
      <c r="AF34" s="247"/>
      <c r="AG34" s="240"/>
      <c r="AH34" s="256"/>
      <c r="AI34" s="256"/>
      <c r="AJ34" s="256"/>
      <c r="AK34" s="256"/>
      <c r="AL34" s="249"/>
      <c r="AM34" s="249"/>
      <c r="AN34" s="249"/>
      <c r="AO34" s="249"/>
      <c r="AP34" s="256"/>
      <c r="AQ34" s="249"/>
      <c r="AR34" s="247"/>
      <c r="AS34" s="249"/>
      <c r="AT34" s="249"/>
      <c r="AU34" s="251"/>
      <c r="AV34" s="252"/>
    </row>
    <row r="35" customFormat="false" ht="31.5" hidden="false" customHeight="true" outlineLevel="0" collapsed="false">
      <c r="A35" s="257" t="n">
        <v>5</v>
      </c>
      <c r="B35" s="258" t="s">
        <v>520</v>
      </c>
      <c r="C35" s="259" t="s">
        <v>521</v>
      </c>
      <c r="D35" s="239" t="n">
        <v>44561</v>
      </c>
      <c r="E35" s="258" t="s">
        <v>23</v>
      </c>
      <c r="F35" s="258" t="n">
        <v>14.2</v>
      </c>
      <c r="G35" s="258" t="s">
        <v>23</v>
      </c>
      <c r="H35" s="258" t="s">
        <v>23</v>
      </c>
      <c r="I35" s="258" t="s">
        <v>23</v>
      </c>
      <c r="J35" s="258" t="s">
        <v>23</v>
      </c>
      <c r="K35" s="258" t="s">
        <v>23</v>
      </c>
      <c r="L35" s="258" t="s">
        <v>23</v>
      </c>
      <c r="M35" s="259" t="s">
        <v>558</v>
      </c>
      <c r="N35" s="259" t="s">
        <v>559</v>
      </c>
      <c r="O35" s="258" t="s">
        <v>520</v>
      </c>
      <c r="P35" s="258" t="n">
        <v>1200</v>
      </c>
      <c r="Q35" s="259" t="s">
        <v>536</v>
      </c>
      <c r="R35" s="260" t="n">
        <v>1200</v>
      </c>
      <c r="S35" s="259" t="s">
        <v>560</v>
      </c>
      <c r="T35" s="259" t="s">
        <v>560</v>
      </c>
      <c r="U35" s="260" t="n">
        <v>2</v>
      </c>
      <c r="V35" s="260" t="n">
        <v>2</v>
      </c>
      <c r="W35" s="259" t="s">
        <v>561</v>
      </c>
      <c r="X35" s="260" t="n">
        <v>1190.4</v>
      </c>
      <c r="Y35" s="258" t="s">
        <v>23</v>
      </c>
      <c r="Z35" s="258" t="s">
        <v>52</v>
      </c>
      <c r="AA35" s="258" t="s">
        <v>23</v>
      </c>
      <c r="AB35" s="260" t="n">
        <f aca="false">X35</f>
        <v>1190.4</v>
      </c>
      <c r="AC35" s="259" t="s">
        <v>561</v>
      </c>
      <c r="AD35" s="260" t="n">
        <v>1190.4</v>
      </c>
      <c r="AE35" s="260" t="n">
        <v>1190.4</v>
      </c>
      <c r="AF35" s="261" t="n">
        <v>21278</v>
      </c>
      <c r="AG35" s="262" t="s">
        <v>528</v>
      </c>
      <c r="AH35" s="263" t="n">
        <v>43565</v>
      </c>
      <c r="AI35" s="263" t="n">
        <v>43584</v>
      </c>
      <c r="AJ35" s="263" t="n">
        <v>43599</v>
      </c>
      <c r="AK35" s="263" t="n">
        <v>43599</v>
      </c>
      <c r="AL35" s="258" t="s">
        <v>23</v>
      </c>
      <c r="AM35" s="258" t="s">
        <v>23</v>
      </c>
      <c r="AN35" s="258" t="s">
        <v>23</v>
      </c>
      <c r="AO35" s="258" t="s">
        <v>23</v>
      </c>
      <c r="AP35" s="258" t="s">
        <v>23</v>
      </c>
      <c r="AQ35" s="258" t="s">
        <v>23</v>
      </c>
      <c r="AR35" s="264" t="n">
        <v>43617</v>
      </c>
      <c r="AS35" s="264" t="n">
        <v>43623</v>
      </c>
      <c r="AT35" s="264" t="n">
        <v>43738</v>
      </c>
      <c r="AU35" s="258" t="s">
        <v>23</v>
      </c>
      <c r="AV35" s="259" t="s">
        <v>562</v>
      </c>
    </row>
    <row r="36" customFormat="false" ht="31.5" hidden="false" customHeight="false" outlineLevel="0" collapsed="false">
      <c r="A36" s="257"/>
      <c r="B36" s="258"/>
      <c r="C36" s="259"/>
      <c r="D36" s="239"/>
      <c r="E36" s="258"/>
      <c r="F36" s="258"/>
      <c r="G36" s="258"/>
      <c r="H36" s="258"/>
      <c r="I36" s="258"/>
      <c r="J36" s="258"/>
      <c r="K36" s="258"/>
      <c r="L36" s="258"/>
      <c r="M36" s="259"/>
      <c r="N36" s="259"/>
      <c r="O36" s="258"/>
      <c r="P36" s="258"/>
      <c r="Q36" s="259"/>
      <c r="R36" s="260"/>
      <c r="S36" s="259"/>
      <c r="T36" s="259"/>
      <c r="U36" s="260"/>
      <c r="V36" s="260"/>
      <c r="W36" s="259" t="s">
        <v>563</v>
      </c>
      <c r="X36" s="260" t="n">
        <v>1200</v>
      </c>
      <c r="Y36" s="258" t="s">
        <v>23</v>
      </c>
      <c r="Z36" s="258"/>
      <c r="AA36" s="258" t="s">
        <v>23</v>
      </c>
      <c r="AB36" s="260"/>
      <c r="AC36" s="259"/>
      <c r="AD36" s="260"/>
      <c r="AE36" s="260"/>
      <c r="AF36" s="261"/>
      <c r="AG36" s="262"/>
      <c r="AH36" s="263"/>
      <c r="AI36" s="263"/>
      <c r="AJ36" s="263"/>
      <c r="AK36" s="263"/>
      <c r="AL36" s="258"/>
      <c r="AM36" s="258"/>
      <c r="AN36" s="258"/>
      <c r="AO36" s="258"/>
      <c r="AP36" s="258"/>
      <c r="AQ36" s="258"/>
      <c r="AR36" s="264"/>
      <c r="AS36" s="264"/>
      <c r="AT36" s="264"/>
      <c r="AU36" s="258"/>
      <c r="AV36" s="258"/>
    </row>
    <row r="37" customFormat="false" ht="31.5" hidden="false" customHeight="true" outlineLevel="0" collapsed="false">
      <c r="A37" s="257" t="n">
        <v>6</v>
      </c>
      <c r="B37" s="258" t="s">
        <v>520</v>
      </c>
      <c r="C37" s="259" t="s">
        <v>521</v>
      </c>
      <c r="D37" s="239" t="n">
        <v>44561</v>
      </c>
      <c r="E37" s="258" t="s">
        <v>23</v>
      </c>
      <c r="F37" s="258" t="n">
        <v>14.2</v>
      </c>
      <c r="G37" s="258" t="s">
        <v>23</v>
      </c>
      <c r="H37" s="258" t="s">
        <v>23</v>
      </c>
      <c r="I37" s="258" t="s">
        <v>23</v>
      </c>
      <c r="J37" s="258" t="s">
        <v>23</v>
      </c>
      <c r="K37" s="258" t="s">
        <v>23</v>
      </c>
      <c r="L37" s="258" t="s">
        <v>23</v>
      </c>
      <c r="M37" s="259" t="s">
        <v>534</v>
      </c>
      <c r="N37" s="259" t="s">
        <v>535</v>
      </c>
      <c r="O37" s="258" t="s">
        <v>520</v>
      </c>
      <c r="P37" s="258" t="n">
        <f aca="false">336600/1.2</f>
        <v>280500</v>
      </c>
      <c r="Q37" s="259" t="s">
        <v>536</v>
      </c>
      <c r="R37" s="260" t="n">
        <f aca="false">P37</f>
        <v>280500</v>
      </c>
      <c r="S37" s="265" t="s">
        <v>564</v>
      </c>
      <c r="T37" s="265" t="s">
        <v>564</v>
      </c>
      <c r="U37" s="260" t="n">
        <v>3</v>
      </c>
      <c r="V37" s="260" t="n">
        <v>3</v>
      </c>
      <c r="W37" s="265" t="s">
        <v>565</v>
      </c>
      <c r="X37" s="260" t="n">
        <v>280500</v>
      </c>
      <c r="Y37" s="258" t="s">
        <v>23</v>
      </c>
      <c r="Z37" s="258" t="s">
        <v>52</v>
      </c>
      <c r="AA37" s="258" t="s">
        <v>23</v>
      </c>
      <c r="AB37" s="260" t="n">
        <v>248242.5</v>
      </c>
      <c r="AC37" s="259" t="str">
        <f aca="false">W37</f>
        <v>ЭАС (ООО)</v>
      </c>
      <c r="AD37" s="260" t="n">
        <v>297891</v>
      </c>
      <c r="AE37" s="260" t="n">
        <f aca="false">AD37</f>
        <v>297891</v>
      </c>
      <c r="AF37" s="266" t="s">
        <v>566</v>
      </c>
      <c r="AG37" s="267" t="s">
        <v>528</v>
      </c>
      <c r="AH37" s="268" t="n">
        <v>43951</v>
      </c>
      <c r="AI37" s="268" t="n">
        <v>43951</v>
      </c>
      <c r="AJ37" s="268" t="n">
        <v>43969</v>
      </c>
      <c r="AK37" s="268" t="n">
        <v>44068</v>
      </c>
      <c r="AL37" s="258" t="s">
        <v>23</v>
      </c>
      <c r="AM37" s="258" t="s">
        <v>23</v>
      </c>
      <c r="AN37" s="258" t="s">
        <v>23</v>
      </c>
      <c r="AO37" s="258" t="s">
        <v>23</v>
      </c>
      <c r="AP37" s="258" t="s">
        <v>23</v>
      </c>
      <c r="AQ37" s="258" t="s">
        <v>23</v>
      </c>
      <c r="AR37" s="266" t="s">
        <v>567</v>
      </c>
      <c r="AS37" s="266" t="s">
        <v>568</v>
      </c>
      <c r="AT37" s="266" t="s">
        <v>569</v>
      </c>
      <c r="AU37" s="258" t="s">
        <v>23</v>
      </c>
      <c r="AV37" s="259" t="s">
        <v>23</v>
      </c>
    </row>
    <row r="38" customFormat="false" ht="47.25" hidden="false" customHeight="false" outlineLevel="0" collapsed="false">
      <c r="A38" s="257"/>
      <c r="B38" s="258"/>
      <c r="C38" s="259"/>
      <c r="D38" s="239"/>
      <c r="E38" s="258"/>
      <c r="F38" s="258"/>
      <c r="G38" s="258"/>
      <c r="H38" s="258"/>
      <c r="I38" s="258"/>
      <c r="J38" s="258"/>
      <c r="K38" s="258"/>
      <c r="L38" s="258"/>
      <c r="M38" s="259"/>
      <c r="N38" s="259"/>
      <c r="O38" s="258"/>
      <c r="P38" s="258"/>
      <c r="Q38" s="259"/>
      <c r="R38" s="260"/>
      <c r="S38" s="265"/>
      <c r="T38" s="265"/>
      <c r="U38" s="260"/>
      <c r="V38" s="260"/>
      <c r="W38" s="265" t="s">
        <v>570</v>
      </c>
      <c r="X38" s="260" t="n">
        <v>280500</v>
      </c>
      <c r="Y38" s="258" t="s">
        <v>23</v>
      </c>
      <c r="Z38" s="258"/>
      <c r="AA38" s="258" t="s">
        <v>23</v>
      </c>
      <c r="AB38" s="260"/>
      <c r="AC38" s="259"/>
      <c r="AD38" s="260"/>
      <c r="AE38" s="260"/>
      <c r="AF38" s="266"/>
      <c r="AG38" s="267"/>
      <c r="AH38" s="268"/>
      <c r="AI38" s="268"/>
      <c r="AJ38" s="268"/>
      <c r="AK38" s="268"/>
      <c r="AL38" s="258"/>
      <c r="AM38" s="258"/>
      <c r="AN38" s="258"/>
      <c r="AO38" s="258"/>
      <c r="AP38" s="258"/>
      <c r="AQ38" s="258"/>
      <c r="AR38" s="266"/>
      <c r="AS38" s="266"/>
      <c r="AT38" s="266"/>
      <c r="AU38" s="258"/>
      <c r="AV38" s="259"/>
    </row>
    <row r="39" customFormat="false" ht="31.5" hidden="false" customHeight="false" outlineLevel="0" collapsed="false">
      <c r="A39" s="257"/>
      <c r="B39" s="258"/>
      <c r="C39" s="259"/>
      <c r="D39" s="239"/>
      <c r="E39" s="258"/>
      <c r="F39" s="258"/>
      <c r="G39" s="258"/>
      <c r="H39" s="258"/>
      <c r="I39" s="258"/>
      <c r="J39" s="258"/>
      <c r="K39" s="258"/>
      <c r="L39" s="258"/>
      <c r="M39" s="259"/>
      <c r="N39" s="259"/>
      <c r="O39" s="258"/>
      <c r="P39" s="258"/>
      <c r="Q39" s="259"/>
      <c r="R39" s="260"/>
      <c r="S39" s="265"/>
      <c r="T39" s="265"/>
      <c r="U39" s="260"/>
      <c r="V39" s="260"/>
      <c r="W39" s="265" t="s">
        <v>571</v>
      </c>
      <c r="X39" s="260" t="n">
        <v>280500</v>
      </c>
      <c r="Y39" s="258" t="s">
        <v>23</v>
      </c>
      <c r="Z39" s="258"/>
      <c r="AA39" s="258" t="s">
        <v>23</v>
      </c>
      <c r="AB39" s="260"/>
      <c r="AC39" s="259"/>
      <c r="AD39" s="260"/>
      <c r="AE39" s="260"/>
      <c r="AF39" s="266"/>
      <c r="AG39" s="267"/>
      <c r="AH39" s="268"/>
      <c r="AI39" s="268"/>
      <c r="AJ39" s="268"/>
      <c r="AK39" s="268"/>
      <c r="AL39" s="258"/>
      <c r="AM39" s="258"/>
      <c r="AN39" s="258"/>
      <c r="AO39" s="258"/>
      <c r="AP39" s="258"/>
      <c r="AQ39" s="258"/>
      <c r="AR39" s="266"/>
      <c r="AS39" s="266"/>
      <c r="AT39" s="266"/>
      <c r="AU39" s="258"/>
      <c r="AV39" s="258"/>
    </row>
    <row r="40" customFormat="false" ht="31.5" hidden="false" customHeight="true" outlineLevel="0" collapsed="false">
      <c r="A40" s="257" t="n">
        <v>7</v>
      </c>
      <c r="B40" s="258" t="s">
        <v>520</v>
      </c>
      <c r="C40" s="259" t="s">
        <v>521</v>
      </c>
      <c r="D40" s="239" t="n">
        <v>44561</v>
      </c>
      <c r="E40" s="258" t="s">
        <v>23</v>
      </c>
      <c r="F40" s="258" t="n">
        <v>14.2</v>
      </c>
      <c r="G40" s="258" t="s">
        <v>23</v>
      </c>
      <c r="H40" s="258" t="s">
        <v>23</v>
      </c>
      <c r="I40" s="258" t="s">
        <v>23</v>
      </c>
      <c r="J40" s="258" t="s">
        <v>23</v>
      </c>
      <c r="K40" s="258" t="s">
        <v>23</v>
      </c>
      <c r="L40" s="258" t="s">
        <v>23</v>
      </c>
      <c r="M40" s="259" t="s">
        <v>558</v>
      </c>
      <c r="N40" s="265" t="s">
        <v>572</v>
      </c>
      <c r="O40" s="258" t="s">
        <v>520</v>
      </c>
      <c r="P40" s="258" t="n">
        <v>988.88</v>
      </c>
      <c r="Q40" s="265" t="s">
        <v>524</v>
      </c>
      <c r="R40" s="260" t="n">
        <f aca="false">P40</f>
        <v>988.88</v>
      </c>
      <c r="S40" s="265" t="s">
        <v>573</v>
      </c>
      <c r="T40" s="265" t="s">
        <v>573</v>
      </c>
      <c r="U40" s="260" t="n">
        <v>2</v>
      </c>
      <c r="V40" s="260" t="n">
        <v>2</v>
      </c>
      <c r="W40" s="259" t="s">
        <v>571</v>
      </c>
      <c r="X40" s="260" t="n">
        <v>988.889</v>
      </c>
      <c r="Y40" s="258" t="s">
        <v>23</v>
      </c>
      <c r="Z40" s="258" t="s">
        <v>52</v>
      </c>
      <c r="AA40" s="258" t="s">
        <v>23</v>
      </c>
      <c r="AB40" s="260" t="n">
        <f aca="false">X40</f>
        <v>988.889</v>
      </c>
      <c r="AC40" s="259" t="str">
        <f aca="false">W40</f>
        <v>ДИЗЕЛЬ ЦЕНТР (ООО)</v>
      </c>
      <c r="AD40" s="260" t="n">
        <v>1186</v>
      </c>
      <c r="AE40" s="260" t="n">
        <v>1186</v>
      </c>
      <c r="AF40" s="258" t="s">
        <v>23</v>
      </c>
      <c r="AG40" s="258" t="s">
        <v>23</v>
      </c>
      <c r="AH40" s="268" t="n">
        <v>44195</v>
      </c>
      <c r="AI40" s="268" t="n">
        <v>44194</v>
      </c>
      <c r="AJ40" s="268" t="n">
        <v>44194</v>
      </c>
      <c r="AK40" s="268" t="n">
        <v>44195</v>
      </c>
      <c r="AL40" s="258" t="s">
        <v>23</v>
      </c>
      <c r="AM40" s="258" t="s">
        <v>23</v>
      </c>
      <c r="AN40" s="258" t="s">
        <v>23</v>
      </c>
      <c r="AO40" s="258" t="s">
        <v>23</v>
      </c>
      <c r="AP40" s="258" t="s">
        <v>23</v>
      </c>
      <c r="AQ40" s="258" t="s">
        <v>23</v>
      </c>
      <c r="AR40" s="266" t="s">
        <v>569</v>
      </c>
      <c r="AS40" s="266" t="s">
        <v>574</v>
      </c>
      <c r="AT40" s="266" t="s">
        <v>569</v>
      </c>
      <c r="AU40" s="258" t="s">
        <v>23</v>
      </c>
      <c r="AV40" s="259" t="s">
        <v>23</v>
      </c>
    </row>
    <row r="41" customFormat="false" ht="31.5" hidden="false" customHeight="false" outlineLevel="0" collapsed="false">
      <c r="A41" s="257"/>
      <c r="B41" s="258"/>
      <c r="C41" s="259"/>
      <c r="D41" s="239"/>
      <c r="E41" s="258"/>
      <c r="F41" s="258"/>
      <c r="G41" s="258"/>
      <c r="H41" s="258"/>
      <c r="I41" s="258"/>
      <c r="J41" s="258"/>
      <c r="K41" s="258"/>
      <c r="L41" s="258"/>
      <c r="M41" s="259"/>
      <c r="N41" s="265"/>
      <c r="O41" s="258"/>
      <c r="P41" s="258"/>
      <c r="Q41" s="265"/>
      <c r="R41" s="260"/>
      <c r="S41" s="265"/>
      <c r="T41" s="265"/>
      <c r="U41" s="260"/>
      <c r="V41" s="260"/>
      <c r="W41" s="259" t="s">
        <v>575</v>
      </c>
      <c r="X41" s="260" t="n">
        <v>1180</v>
      </c>
      <c r="Y41" s="258" t="s">
        <v>23</v>
      </c>
      <c r="Z41" s="258"/>
      <c r="AA41" s="258" t="s">
        <v>23</v>
      </c>
      <c r="AB41" s="260"/>
      <c r="AC41" s="259"/>
      <c r="AD41" s="260"/>
      <c r="AE41" s="260"/>
      <c r="AF41" s="258"/>
      <c r="AG41" s="258"/>
      <c r="AH41" s="268"/>
      <c r="AI41" s="268"/>
      <c r="AJ41" s="268"/>
      <c r="AK41" s="268"/>
      <c r="AL41" s="258"/>
      <c r="AM41" s="258"/>
      <c r="AN41" s="258"/>
      <c r="AO41" s="258"/>
      <c r="AP41" s="258"/>
      <c r="AQ41" s="258"/>
      <c r="AR41" s="266"/>
      <c r="AS41" s="266"/>
      <c r="AT41" s="266"/>
      <c r="AU41" s="258"/>
      <c r="AV41" s="258"/>
    </row>
    <row r="42" customFormat="false" ht="15.75" hidden="false" customHeight="true" outlineLevel="0" collapsed="false">
      <c r="A42" s="257" t="n">
        <v>8</v>
      </c>
      <c r="B42" s="258" t="s">
        <v>520</v>
      </c>
      <c r="C42" s="259" t="s">
        <v>521</v>
      </c>
      <c r="D42" s="239" t="n">
        <v>44561</v>
      </c>
      <c r="E42" s="258" t="s">
        <v>23</v>
      </c>
      <c r="F42" s="258" t="n">
        <v>14.2</v>
      </c>
      <c r="G42" s="258" t="s">
        <v>23</v>
      </c>
      <c r="H42" s="258" t="s">
        <v>23</v>
      </c>
      <c r="I42" s="258" t="s">
        <v>23</v>
      </c>
      <c r="J42" s="258" t="s">
        <v>23</v>
      </c>
      <c r="K42" s="258" t="s">
        <v>23</v>
      </c>
      <c r="L42" s="258" t="s">
        <v>23</v>
      </c>
      <c r="M42" s="259" t="s">
        <v>534</v>
      </c>
      <c r="N42" s="265" t="s">
        <v>576</v>
      </c>
      <c r="O42" s="265" t="s">
        <v>577</v>
      </c>
      <c r="P42" s="258" t="n">
        <v>37848</v>
      </c>
      <c r="Q42" s="259" t="s">
        <v>536</v>
      </c>
      <c r="R42" s="260" t="n">
        <f aca="false">P42</f>
        <v>37848</v>
      </c>
      <c r="S42" s="265" t="s">
        <v>564</v>
      </c>
      <c r="T42" s="265" t="s">
        <v>564</v>
      </c>
      <c r="U42" s="260" t="n">
        <v>10</v>
      </c>
      <c r="V42" s="260" t="n">
        <v>10</v>
      </c>
      <c r="W42" s="265" t="s">
        <v>578</v>
      </c>
      <c r="X42" s="269" t="n">
        <v>37848.48333</v>
      </c>
      <c r="Y42" s="258" t="s">
        <v>23</v>
      </c>
      <c r="Z42" s="258" t="s">
        <v>52</v>
      </c>
      <c r="AA42" s="258" t="s">
        <v>23</v>
      </c>
      <c r="AB42" s="260" t="n">
        <v>37091.513</v>
      </c>
      <c r="AC42" s="259" t="str">
        <f aca="false">W42</f>
        <v>ГРУППА ЭЛРУС (ООО)</v>
      </c>
      <c r="AD42" s="260" t="n">
        <v>44509.81638</v>
      </c>
      <c r="AE42" s="260" t="n">
        <f aca="false">AD42</f>
        <v>44509.81638</v>
      </c>
      <c r="AF42" s="266" t="s">
        <v>579</v>
      </c>
      <c r="AG42" s="267" t="s">
        <v>528</v>
      </c>
      <c r="AH42" s="268" t="n">
        <v>43770</v>
      </c>
      <c r="AI42" s="268" t="n">
        <v>43829</v>
      </c>
      <c r="AJ42" s="268" t="n">
        <v>43983</v>
      </c>
      <c r="AK42" s="268" t="n">
        <v>44110</v>
      </c>
      <c r="AL42" s="258" t="s">
        <v>23</v>
      </c>
      <c r="AM42" s="258" t="s">
        <v>23</v>
      </c>
      <c r="AN42" s="258" t="s">
        <v>23</v>
      </c>
      <c r="AO42" s="258" t="s">
        <v>23</v>
      </c>
      <c r="AP42" s="258" t="s">
        <v>23</v>
      </c>
      <c r="AQ42" s="258" t="s">
        <v>23</v>
      </c>
      <c r="AR42" s="266" t="s">
        <v>580</v>
      </c>
      <c r="AS42" s="266" t="s">
        <v>581</v>
      </c>
      <c r="AT42" s="266" t="s">
        <v>582</v>
      </c>
      <c r="AU42" s="258" t="s">
        <v>23</v>
      </c>
      <c r="AV42" s="259" t="s">
        <v>23</v>
      </c>
    </row>
    <row r="43" customFormat="false" ht="63" hidden="false" customHeight="false" outlineLevel="0" collapsed="false">
      <c r="A43" s="257"/>
      <c r="B43" s="258"/>
      <c r="C43" s="259"/>
      <c r="D43" s="239"/>
      <c r="E43" s="258"/>
      <c r="F43" s="258"/>
      <c r="G43" s="258"/>
      <c r="H43" s="258"/>
      <c r="I43" s="258"/>
      <c r="J43" s="258"/>
      <c r="K43" s="258"/>
      <c r="L43" s="258"/>
      <c r="M43" s="259"/>
      <c r="N43" s="265"/>
      <c r="O43" s="265"/>
      <c r="P43" s="258"/>
      <c r="Q43" s="259"/>
      <c r="R43" s="260"/>
      <c r="S43" s="265"/>
      <c r="T43" s="265"/>
      <c r="U43" s="260"/>
      <c r="V43" s="260"/>
      <c r="W43" s="265" t="s">
        <v>583</v>
      </c>
      <c r="X43" s="269" t="n">
        <v>37848.48333</v>
      </c>
      <c r="Y43" s="259" t="s">
        <v>583</v>
      </c>
      <c r="Z43" s="258"/>
      <c r="AA43" s="258" t="s">
        <v>23</v>
      </c>
      <c r="AB43" s="260"/>
      <c r="AC43" s="259"/>
      <c r="AD43" s="260"/>
      <c r="AE43" s="260"/>
      <c r="AF43" s="266"/>
      <c r="AG43" s="267"/>
      <c r="AH43" s="268"/>
      <c r="AI43" s="268"/>
      <c r="AJ43" s="268"/>
      <c r="AK43" s="268"/>
      <c r="AL43" s="258"/>
      <c r="AM43" s="258"/>
      <c r="AN43" s="258"/>
      <c r="AO43" s="258"/>
      <c r="AP43" s="258"/>
      <c r="AQ43" s="258"/>
      <c r="AR43" s="266"/>
      <c r="AS43" s="266"/>
      <c r="AT43" s="266"/>
      <c r="AU43" s="258"/>
      <c r="AV43" s="259"/>
    </row>
    <row r="44" customFormat="false" ht="47.25" hidden="false" customHeight="false" outlineLevel="0" collapsed="false">
      <c r="A44" s="257"/>
      <c r="B44" s="258"/>
      <c r="C44" s="259"/>
      <c r="D44" s="239"/>
      <c r="E44" s="258"/>
      <c r="F44" s="258"/>
      <c r="G44" s="258"/>
      <c r="H44" s="258"/>
      <c r="I44" s="258"/>
      <c r="J44" s="258"/>
      <c r="K44" s="258"/>
      <c r="L44" s="258"/>
      <c r="M44" s="259"/>
      <c r="N44" s="265"/>
      <c r="O44" s="265"/>
      <c r="P44" s="258"/>
      <c r="Q44" s="259"/>
      <c r="R44" s="260"/>
      <c r="S44" s="265"/>
      <c r="T44" s="265"/>
      <c r="U44" s="260"/>
      <c r="V44" s="260"/>
      <c r="W44" s="265" t="s">
        <v>584</v>
      </c>
      <c r="X44" s="269" t="n">
        <v>37784.67787</v>
      </c>
      <c r="Y44" s="259" t="s">
        <v>584</v>
      </c>
      <c r="Z44" s="258"/>
      <c r="AA44" s="258" t="s">
        <v>23</v>
      </c>
      <c r="AB44" s="260"/>
      <c r="AC44" s="259"/>
      <c r="AD44" s="260"/>
      <c r="AE44" s="260"/>
      <c r="AF44" s="266"/>
      <c r="AG44" s="267"/>
      <c r="AH44" s="268"/>
      <c r="AI44" s="268"/>
      <c r="AJ44" s="268"/>
      <c r="AK44" s="268"/>
      <c r="AL44" s="258"/>
      <c r="AM44" s="258"/>
      <c r="AN44" s="258"/>
      <c r="AO44" s="258"/>
      <c r="AP44" s="258"/>
      <c r="AQ44" s="258"/>
      <c r="AR44" s="266"/>
      <c r="AS44" s="266"/>
      <c r="AT44" s="266"/>
      <c r="AU44" s="258"/>
      <c r="AV44" s="259"/>
    </row>
    <row r="45" customFormat="false" ht="31.5" hidden="false" customHeight="false" outlineLevel="0" collapsed="false">
      <c r="A45" s="257"/>
      <c r="B45" s="258"/>
      <c r="C45" s="259"/>
      <c r="D45" s="239"/>
      <c r="E45" s="258"/>
      <c r="F45" s="258"/>
      <c r="G45" s="258"/>
      <c r="H45" s="258"/>
      <c r="I45" s="258"/>
      <c r="J45" s="258"/>
      <c r="K45" s="258"/>
      <c r="L45" s="258"/>
      <c r="M45" s="259"/>
      <c r="N45" s="265"/>
      <c r="O45" s="265"/>
      <c r="P45" s="258"/>
      <c r="Q45" s="259"/>
      <c r="R45" s="260"/>
      <c r="S45" s="265"/>
      <c r="T45" s="265"/>
      <c r="U45" s="260"/>
      <c r="V45" s="260"/>
      <c r="W45" s="265" t="s">
        <v>585</v>
      </c>
      <c r="X45" s="269" t="n">
        <v>36844.67387</v>
      </c>
      <c r="Y45" s="259" t="s">
        <v>585</v>
      </c>
      <c r="Z45" s="258"/>
      <c r="AA45" s="258" t="s">
        <v>23</v>
      </c>
      <c r="AB45" s="260"/>
      <c r="AC45" s="259"/>
      <c r="AD45" s="260"/>
      <c r="AE45" s="260"/>
      <c r="AF45" s="266"/>
      <c r="AG45" s="267"/>
      <c r="AH45" s="268"/>
      <c r="AI45" s="268"/>
      <c r="AJ45" s="268"/>
      <c r="AK45" s="268"/>
      <c r="AL45" s="258"/>
      <c r="AM45" s="258"/>
      <c r="AN45" s="258"/>
      <c r="AO45" s="258"/>
      <c r="AP45" s="258"/>
      <c r="AQ45" s="258"/>
      <c r="AR45" s="266"/>
      <c r="AS45" s="266"/>
      <c r="AT45" s="266"/>
      <c r="AU45" s="258"/>
      <c r="AV45" s="259"/>
    </row>
    <row r="46" customFormat="false" ht="31.5" hidden="false" customHeight="false" outlineLevel="0" collapsed="false">
      <c r="A46" s="257"/>
      <c r="B46" s="258"/>
      <c r="C46" s="259"/>
      <c r="D46" s="239"/>
      <c r="E46" s="258"/>
      <c r="F46" s="258"/>
      <c r="G46" s="258"/>
      <c r="H46" s="258"/>
      <c r="I46" s="258"/>
      <c r="J46" s="258"/>
      <c r="K46" s="258"/>
      <c r="L46" s="258"/>
      <c r="M46" s="259"/>
      <c r="N46" s="265"/>
      <c r="O46" s="265"/>
      <c r="P46" s="258"/>
      <c r="Q46" s="259"/>
      <c r="R46" s="260"/>
      <c r="S46" s="265"/>
      <c r="T46" s="265"/>
      <c r="U46" s="260"/>
      <c r="V46" s="260"/>
      <c r="W46" s="265" t="s">
        <v>586</v>
      </c>
      <c r="X46" s="269" t="n">
        <v>36666.66667</v>
      </c>
      <c r="Y46" s="259" t="s">
        <v>586</v>
      </c>
      <c r="Z46" s="258"/>
      <c r="AA46" s="258" t="s">
        <v>23</v>
      </c>
      <c r="AB46" s="260"/>
      <c r="AC46" s="259"/>
      <c r="AD46" s="260"/>
      <c r="AE46" s="260"/>
      <c r="AF46" s="266"/>
      <c r="AG46" s="267"/>
      <c r="AH46" s="268"/>
      <c r="AI46" s="268"/>
      <c r="AJ46" s="268"/>
      <c r="AK46" s="268"/>
      <c r="AL46" s="258"/>
      <c r="AM46" s="258"/>
      <c r="AN46" s="258"/>
      <c r="AO46" s="258"/>
      <c r="AP46" s="258"/>
      <c r="AQ46" s="258"/>
      <c r="AR46" s="266"/>
      <c r="AS46" s="266"/>
      <c r="AT46" s="266"/>
      <c r="AU46" s="258"/>
      <c r="AV46" s="259"/>
    </row>
    <row r="47" customFormat="false" ht="47.25" hidden="false" customHeight="false" outlineLevel="0" collapsed="false">
      <c r="A47" s="257"/>
      <c r="B47" s="258"/>
      <c r="C47" s="259"/>
      <c r="D47" s="239"/>
      <c r="E47" s="258"/>
      <c r="F47" s="258"/>
      <c r="G47" s="258"/>
      <c r="H47" s="258"/>
      <c r="I47" s="258"/>
      <c r="J47" s="258"/>
      <c r="K47" s="258"/>
      <c r="L47" s="258"/>
      <c r="M47" s="259"/>
      <c r="N47" s="265"/>
      <c r="O47" s="265"/>
      <c r="P47" s="258"/>
      <c r="Q47" s="259"/>
      <c r="R47" s="260"/>
      <c r="S47" s="265"/>
      <c r="T47" s="265"/>
      <c r="U47" s="260"/>
      <c r="V47" s="260"/>
      <c r="W47" s="265" t="s">
        <v>587</v>
      </c>
      <c r="X47" s="269" t="n">
        <v>37848.48333</v>
      </c>
      <c r="Y47" s="259" t="s">
        <v>587</v>
      </c>
      <c r="Z47" s="258"/>
      <c r="AA47" s="258" t="s">
        <v>23</v>
      </c>
      <c r="AB47" s="260"/>
      <c r="AC47" s="259"/>
      <c r="AD47" s="260"/>
      <c r="AE47" s="260"/>
      <c r="AF47" s="266"/>
      <c r="AG47" s="267"/>
      <c r="AH47" s="268"/>
      <c r="AI47" s="268"/>
      <c r="AJ47" s="268"/>
      <c r="AK47" s="268"/>
      <c r="AL47" s="258"/>
      <c r="AM47" s="258"/>
      <c r="AN47" s="258"/>
      <c r="AO47" s="258"/>
      <c r="AP47" s="258"/>
      <c r="AQ47" s="258"/>
      <c r="AR47" s="266"/>
      <c r="AS47" s="266"/>
      <c r="AT47" s="266"/>
      <c r="AU47" s="258"/>
      <c r="AV47" s="259"/>
    </row>
    <row r="48" customFormat="false" ht="31.5" hidden="false" customHeight="false" outlineLevel="0" collapsed="false">
      <c r="A48" s="257"/>
      <c r="B48" s="258"/>
      <c r="C48" s="259"/>
      <c r="D48" s="239"/>
      <c r="E48" s="258"/>
      <c r="F48" s="258"/>
      <c r="G48" s="258"/>
      <c r="H48" s="258"/>
      <c r="I48" s="258"/>
      <c r="J48" s="258"/>
      <c r="K48" s="258"/>
      <c r="L48" s="258"/>
      <c r="M48" s="259"/>
      <c r="N48" s="265"/>
      <c r="O48" s="265"/>
      <c r="P48" s="258"/>
      <c r="Q48" s="259"/>
      <c r="R48" s="260"/>
      <c r="S48" s="265"/>
      <c r="T48" s="265"/>
      <c r="U48" s="260"/>
      <c r="V48" s="260"/>
      <c r="W48" s="265" t="s">
        <v>588</v>
      </c>
      <c r="X48" s="269" t="n">
        <v>37659.2</v>
      </c>
      <c r="Y48" s="259" t="s">
        <v>588</v>
      </c>
      <c r="Z48" s="258"/>
      <c r="AA48" s="258" t="s">
        <v>23</v>
      </c>
      <c r="AB48" s="260"/>
      <c r="AC48" s="259"/>
      <c r="AD48" s="260"/>
      <c r="AE48" s="260"/>
      <c r="AF48" s="266"/>
      <c r="AG48" s="267"/>
      <c r="AH48" s="268"/>
      <c r="AI48" s="268"/>
      <c r="AJ48" s="268"/>
      <c r="AK48" s="268"/>
      <c r="AL48" s="258"/>
      <c r="AM48" s="258"/>
      <c r="AN48" s="258"/>
      <c r="AO48" s="258"/>
      <c r="AP48" s="258"/>
      <c r="AQ48" s="258"/>
      <c r="AR48" s="266"/>
      <c r="AS48" s="266"/>
      <c r="AT48" s="266"/>
      <c r="AU48" s="258"/>
      <c r="AV48" s="259"/>
    </row>
    <row r="49" customFormat="false" ht="47.25" hidden="false" customHeight="false" outlineLevel="0" collapsed="false">
      <c r="A49" s="257"/>
      <c r="B49" s="258"/>
      <c r="C49" s="259"/>
      <c r="D49" s="239"/>
      <c r="E49" s="258"/>
      <c r="F49" s="258"/>
      <c r="G49" s="258"/>
      <c r="H49" s="258"/>
      <c r="I49" s="258"/>
      <c r="J49" s="258"/>
      <c r="K49" s="258"/>
      <c r="L49" s="258"/>
      <c r="M49" s="259"/>
      <c r="N49" s="265"/>
      <c r="O49" s="265"/>
      <c r="P49" s="258"/>
      <c r="Q49" s="259"/>
      <c r="R49" s="260"/>
      <c r="S49" s="265"/>
      <c r="T49" s="265"/>
      <c r="U49" s="260"/>
      <c r="V49" s="260"/>
      <c r="W49" s="265" t="s">
        <v>570</v>
      </c>
      <c r="X49" s="269" t="n">
        <v>37848.48333</v>
      </c>
      <c r="Y49" s="258" t="s">
        <v>23</v>
      </c>
      <c r="Z49" s="258"/>
      <c r="AA49" s="258" t="s">
        <v>23</v>
      </c>
      <c r="AB49" s="260"/>
      <c r="AC49" s="259"/>
      <c r="AD49" s="260"/>
      <c r="AE49" s="260"/>
      <c r="AF49" s="266"/>
      <c r="AG49" s="267"/>
      <c r="AH49" s="268"/>
      <c r="AI49" s="268"/>
      <c r="AJ49" s="268"/>
      <c r="AK49" s="268"/>
      <c r="AL49" s="258"/>
      <c r="AM49" s="258"/>
      <c r="AN49" s="258"/>
      <c r="AO49" s="258"/>
      <c r="AP49" s="258"/>
      <c r="AQ49" s="258"/>
      <c r="AR49" s="266"/>
      <c r="AS49" s="266"/>
      <c r="AT49" s="266"/>
      <c r="AU49" s="258"/>
      <c r="AV49" s="259"/>
    </row>
    <row r="50" customFormat="false" ht="47.25" hidden="false" customHeight="false" outlineLevel="0" collapsed="false">
      <c r="A50" s="257"/>
      <c r="B50" s="258"/>
      <c r="C50" s="259"/>
      <c r="D50" s="239"/>
      <c r="E50" s="258"/>
      <c r="F50" s="258"/>
      <c r="G50" s="258"/>
      <c r="H50" s="258"/>
      <c r="I50" s="258"/>
      <c r="J50" s="258"/>
      <c r="K50" s="258"/>
      <c r="L50" s="258"/>
      <c r="M50" s="259"/>
      <c r="N50" s="265"/>
      <c r="O50" s="265"/>
      <c r="P50" s="258"/>
      <c r="Q50" s="259"/>
      <c r="R50" s="260"/>
      <c r="S50" s="265"/>
      <c r="T50" s="265"/>
      <c r="U50" s="260"/>
      <c r="V50" s="260"/>
      <c r="W50" s="265" t="s">
        <v>589</v>
      </c>
      <c r="X50" s="269" t="n">
        <v>37848.48333</v>
      </c>
      <c r="Y50" s="258" t="s">
        <v>23</v>
      </c>
      <c r="Z50" s="258"/>
      <c r="AA50" s="258" t="s">
        <v>23</v>
      </c>
      <c r="AB50" s="260"/>
      <c r="AC50" s="259"/>
      <c r="AD50" s="260"/>
      <c r="AE50" s="260"/>
      <c r="AF50" s="266"/>
      <c r="AG50" s="267"/>
      <c r="AH50" s="268"/>
      <c r="AI50" s="268"/>
      <c r="AJ50" s="268"/>
      <c r="AK50" s="268"/>
      <c r="AL50" s="258"/>
      <c r="AM50" s="258"/>
      <c r="AN50" s="258"/>
      <c r="AO50" s="258"/>
      <c r="AP50" s="258"/>
      <c r="AQ50" s="258"/>
      <c r="AR50" s="266"/>
      <c r="AS50" s="266"/>
      <c r="AT50" s="266"/>
      <c r="AU50" s="258"/>
      <c r="AV50" s="259"/>
    </row>
    <row r="51" customFormat="false" ht="31.5" hidden="false" customHeight="false" outlineLevel="0" collapsed="false">
      <c r="A51" s="257"/>
      <c r="B51" s="258"/>
      <c r="C51" s="259"/>
      <c r="D51" s="239"/>
      <c r="E51" s="258"/>
      <c r="F51" s="258"/>
      <c r="G51" s="258"/>
      <c r="H51" s="258"/>
      <c r="I51" s="258"/>
      <c r="J51" s="258"/>
      <c r="K51" s="258"/>
      <c r="L51" s="258"/>
      <c r="M51" s="259"/>
      <c r="N51" s="265"/>
      <c r="O51" s="265"/>
      <c r="P51" s="258"/>
      <c r="Q51" s="259"/>
      <c r="R51" s="260"/>
      <c r="S51" s="265"/>
      <c r="T51" s="265"/>
      <c r="U51" s="260"/>
      <c r="V51" s="260"/>
      <c r="W51" s="265" t="s">
        <v>540</v>
      </c>
      <c r="X51" s="269" t="n">
        <v>37848.48333</v>
      </c>
      <c r="Y51" s="258" t="s">
        <v>23</v>
      </c>
      <c r="Z51" s="258"/>
      <c r="AA51" s="258" t="s">
        <v>23</v>
      </c>
      <c r="AB51" s="260"/>
      <c r="AC51" s="259"/>
      <c r="AD51" s="260"/>
      <c r="AE51" s="260"/>
      <c r="AF51" s="266"/>
      <c r="AG51" s="267"/>
      <c r="AH51" s="268"/>
      <c r="AI51" s="268"/>
      <c r="AJ51" s="268"/>
      <c r="AK51" s="268"/>
      <c r="AL51" s="258"/>
      <c r="AM51" s="258"/>
      <c r="AN51" s="258"/>
      <c r="AO51" s="258"/>
      <c r="AP51" s="258"/>
      <c r="AQ51" s="258"/>
      <c r="AR51" s="266"/>
      <c r="AS51" s="266"/>
      <c r="AT51" s="266"/>
      <c r="AU51" s="258"/>
      <c r="AV51" s="258"/>
    </row>
    <row r="52" customFormat="false" ht="15.75" hidden="false" customHeight="true" outlineLevel="0" collapsed="false">
      <c r="A52" s="257" t="n">
        <v>9</v>
      </c>
      <c r="B52" s="258" t="s">
        <v>520</v>
      </c>
      <c r="C52" s="259" t="s">
        <v>521</v>
      </c>
      <c r="D52" s="239" t="n">
        <v>44561</v>
      </c>
      <c r="E52" s="258" t="s">
        <v>23</v>
      </c>
      <c r="F52" s="258" t="n">
        <v>14.2</v>
      </c>
      <c r="G52" s="258" t="s">
        <v>23</v>
      </c>
      <c r="H52" s="258" t="s">
        <v>23</v>
      </c>
      <c r="I52" s="258" t="s">
        <v>23</v>
      </c>
      <c r="J52" s="258" t="s">
        <v>23</v>
      </c>
      <c r="K52" s="258" t="s">
        <v>23</v>
      </c>
      <c r="L52" s="258" t="s">
        <v>23</v>
      </c>
      <c r="M52" s="240" t="s">
        <v>590</v>
      </c>
      <c r="N52" s="240" t="s">
        <v>591</v>
      </c>
      <c r="O52" s="258" t="s">
        <v>520</v>
      </c>
      <c r="P52" s="258" t="n">
        <v>600.69542</v>
      </c>
      <c r="Q52" s="240" t="s">
        <v>536</v>
      </c>
      <c r="R52" s="260" t="n">
        <f aca="false">P52</f>
        <v>600.69542</v>
      </c>
      <c r="S52" s="265" t="s">
        <v>573</v>
      </c>
      <c r="T52" s="265" t="s">
        <v>573</v>
      </c>
      <c r="U52" s="260" t="n">
        <v>3</v>
      </c>
      <c r="V52" s="260" t="n">
        <v>3</v>
      </c>
      <c r="W52" s="240" t="s">
        <v>578</v>
      </c>
      <c r="X52" s="242" t="n">
        <v>600.69542</v>
      </c>
      <c r="Y52" s="258" t="s">
        <v>23</v>
      </c>
      <c r="Z52" s="258" t="s">
        <v>52</v>
      </c>
      <c r="AA52" s="258" t="s">
        <v>23</v>
      </c>
      <c r="AB52" s="260" t="n">
        <v>600.69542</v>
      </c>
      <c r="AC52" s="259" t="str">
        <f aca="false">W52</f>
        <v>ГРУППА ЭЛРУС (ООО)</v>
      </c>
      <c r="AD52" s="260" t="n">
        <v>720.8345</v>
      </c>
      <c r="AE52" s="260" t="n">
        <f aca="false">AD52</f>
        <v>720.8345</v>
      </c>
      <c r="AF52" s="266" t="s">
        <v>23</v>
      </c>
      <c r="AG52" s="267" t="s">
        <v>23</v>
      </c>
      <c r="AH52" s="256" t="n">
        <v>44291</v>
      </c>
      <c r="AI52" s="256" t="n">
        <v>44291</v>
      </c>
      <c r="AJ52" s="256" t="n">
        <v>44291</v>
      </c>
      <c r="AK52" s="256" t="n">
        <v>44292</v>
      </c>
      <c r="AL52" s="258" t="s">
        <v>23</v>
      </c>
      <c r="AM52" s="258" t="s">
        <v>23</v>
      </c>
      <c r="AN52" s="258" t="s">
        <v>23</v>
      </c>
      <c r="AO52" s="258" t="s">
        <v>23</v>
      </c>
      <c r="AP52" s="256" t="n">
        <v>44292</v>
      </c>
      <c r="AQ52" s="256" t="n">
        <v>44284</v>
      </c>
      <c r="AR52" s="247" t="s">
        <v>592</v>
      </c>
      <c r="AS52" s="247" t="s">
        <v>592</v>
      </c>
      <c r="AT52" s="258" t="s">
        <v>23</v>
      </c>
      <c r="AU52" s="258" t="s">
        <v>23</v>
      </c>
      <c r="AV52" s="259" t="s">
        <v>23</v>
      </c>
    </row>
    <row r="53" customFormat="false" ht="24" hidden="false" customHeight="false" outlineLevel="0" collapsed="false">
      <c r="A53" s="257"/>
      <c r="B53" s="258"/>
      <c r="C53" s="259"/>
      <c r="D53" s="239"/>
      <c r="E53" s="258"/>
      <c r="F53" s="258"/>
      <c r="G53" s="258"/>
      <c r="H53" s="258"/>
      <c r="I53" s="258"/>
      <c r="J53" s="258"/>
      <c r="K53" s="258"/>
      <c r="L53" s="258"/>
      <c r="M53" s="240"/>
      <c r="N53" s="240"/>
      <c r="O53" s="258"/>
      <c r="P53" s="258"/>
      <c r="Q53" s="240"/>
      <c r="R53" s="260"/>
      <c r="S53" s="265"/>
      <c r="T53" s="265"/>
      <c r="U53" s="260"/>
      <c r="V53" s="260"/>
      <c r="W53" s="240" t="s">
        <v>593</v>
      </c>
      <c r="X53" s="242" t="n">
        <v>634.08463</v>
      </c>
      <c r="Y53" s="258" t="s">
        <v>23</v>
      </c>
      <c r="Z53" s="258"/>
      <c r="AA53" s="258" t="s">
        <v>23</v>
      </c>
      <c r="AB53" s="260"/>
      <c r="AC53" s="259"/>
      <c r="AD53" s="260"/>
      <c r="AE53" s="260"/>
      <c r="AF53" s="266"/>
      <c r="AG53" s="267"/>
      <c r="AH53" s="256"/>
      <c r="AI53" s="256"/>
      <c r="AJ53" s="256"/>
      <c r="AK53" s="256"/>
      <c r="AL53" s="258"/>
      <c r="AM53" s="258"/>
      <c r="AN53" s="258"/>
      <c r="AO53" s="258"/>
      <c r="AP53" s="256"/>
      <c r="AQ53" s="256"/>
      <c r="AR53" s="247"/>
      <c r="AS53" s="247"/>
      <c r="AT53" s="258"/>
      <c r="AU53" s="258"/>
      <c r="AV53" s="259"/>
    </row>
    <row r="54" customFormat="false" ht="15.75" hidden="false" customHeight="false" outlineLevel="0" collapsed="false">
      <c r="A54" s="257"/>
      <c r="B54" s="258"/>
      <c r="C54" s="259"/>
      <c r="D54" s="239"/>
      <c r="E54" s="258"/>
      <c r="F54" s="258"/>
      <c r="G54" s="258"/>
      <c r="H54" s="258"/>
      <c r="I54" s="258"/>
      <c r="J54" s="258"/>
      <c r="K54" s="258"/>
      <c r="L54" s="258"/>
      <c r="M54" s="240"/>
      <c r="N54" s="240"/>
      <c r="O54" s="258"/>
      <c r="P54" s="258"/>
      <c r="Q54" s="240"/>
      <c r="R54" s="260"/>
      <c r="S54" s="265"/>
      <c r="T54" s="265"/>
      <c r="U54" s="260"/>
      <c r="V54" s="260"/>
      <c r="W54" s="240" t="s">
        <v>594</v>
      </c>
      <c r="X54" s="242" t="n">
        <v>618.71725</v>
      </c>
      <c r="Y54" s="258" t="s">
        <v>23</v>
      </c>
      <c r="Z54" s="258"/>
      <c r="AA54" s="258" t="s">
        <v>23</v>
      </c>
      <c r="AB54" s="260"/>
      <c r="AC54" s="259"/>
      <c r="AD54" s="260"/>
      <c r="AE54" s="260"/>
      <c r="AF54" s="266"/>
      <c r="AG54" s="267"/>
      <c r="AH54" s="256"/>
      <c r="AI54" s="256"/>
      <c r="AJ54" s="256"/>
      <c r="AK54" s="256"/>
      <c r="AL54" s="258"/>
      <c r="AM54" s="258"/>
      <c r="AN54" s="258"/>
      <c r="AO54" s="258"/>
      <c r="AP54" s="256"/>
      <c r="AQ54" s="256"/>
      <c r="AR54" s="247"/>
      <c r="AS54" s="247"/>
      <c r="AT54" s="258"/>
      <c r="AU54" s="258"/>
      <c r="AV54" s="258"/>
    </row>
    <row r="55" customFormat="false" ht="33.75" hidden="false" customHeight="true" outlineLevel="0" collapsed="false">
      <c r="A55" s="238" t="n">
        <v>10</v>
      </c>
      <c r="B55" s="238" t="s">
        <v>520</v>
      </c>
      <c r="C55" s="238" t="s">
        <v>521</v>
      </c>
      <c r="D55" s="239" t="n">
        <v>44561</v>
      </c>
      <c r="E55" s="238" t="s">
        <v>23</v>
      </c>
      <c r="F55" s="238" t="n">
        <v>14.2</v>
      </c>
      <c r="G55" s="238" t="s">
        <v>23</v>
      </c>
      <c r="H55" s="238" t="s">
        <v>23</v>
      </c>
      <c r="I55" s="238" t="s">
        <v>23</v>
      </c>
      <c r="J55" s="238" t="s">
        <v>23</v>
      </c>
      <c r="K55" s="238" t="s">
        <v>23</v>
      </c>
      <c r="L55" s="238" t="s">
        <v>23</v>
      </c>
      <c r="M55" s="238" t="s">
        <v>558</v>
      </c>
      <c r="N55" s="240" t="s">
        <v>595</v>
      </c>
      <c r="O55" s="238" t="s">
        <v>520</v>
      </c>
      <c r="P55" s="270" t="n">
        <f aca="false">26893/1.2*1</f>
        <v>22410.8333333333</v>
      </c>
      <c r="Q55" s="240" t="s">
        <v>524</v>
      </c>
      <c r="R55" s="270" t="n">
        <f aca="false">P55</f>
        <v>22410.8333333333</v>
      </c>
      <c r="S55" s="240" t="s">
        <v>537</v>
      </c>
      <c r="T55" s="240" t="s">
        <v>537</v>
      </c>
      <c r="U55" s="271" t="n">
        <v>2</v>
      </c>
      <c r="V55" s="271" t="n">
        <v>2</v>
      </c>
      <c r="W55" s="240" t="s">
        <v>596</v>
      </c>
      <c r="X55" s="242" t="n">
        <f aca="false">26893.558/1.2*1</f>
        <v>22411.2983333333</v>
      </c>
      <c r="Y55" s="272" t="s">
        <v>23</v>
      </c>
      <c r="Z55" s="271" t="n">
        <v>0</v>
      </c>
      <c r="AA55" s="242" t="n">
        <f aca="false">26400/1.2*1</f>
        <v>22000</v>
      </c>
      <c r="AB55" s="244" t="n">
        <f aca="false">AA55</f>
        <v>22000</v>
      </c>
      <c r="AC55" s="245" t="str">
        <f aca="false">W55</f>
        <v>ХОЛОДОК (ООО) (мегаватт)</v>
      </c>
      <c r="AD55" s="273" t="n">
        <v>26400</v>
      </c>
      <c r="AE55" s="273" t="n">
        <v>26400</v>
      </c>
      <c r="AF55" s="247" t="s">
        <v>597</v>
      </c>
      <c r="AG55" s="240" t="s">
        <v>528</v>
      </c>
      <c r="AH55" s="256" t="n">
        <v>43766</v>
      </c>
      <c r="AI55" s="256" t="n">
        <v>43963</v>
      </c>
      <c r="AJ55" s="256" t="n">
        <v>43997</v>
      </c>
      <c r="AK55" s="256" t="n">
        <v>44007</v>
      </c>
      <c r="AL55" s="274" t="s">
        <v>52</v>
      </c>
      <c r="AM55" s="274" t="s">
        <v>52</v>
      </c>
      <c r="AN55" s="274" t="s">
        <v>52</v>
      </c>
      <c r="AO55" s="274" t="s">
        <v>52</v>
      </c>
      <c r="AP55" s="275" t="n">
        <v>44018</v>
      </c>
      <c r="AQ55" s="275" t="n">
        <v>44018</v>
      </c>
      <c r="AR55" s="247" t="s">
        <v>598</v>
      </c>
      <c r="AS55" s="251" t="s">
        <v>23</v>
      </c>
      <c r="AT55" s="251" t="s">
        <v>23</v>
      </c>
      <c r="AU55" s="251" t="s">
        <v>23</v>
      </c>
      <c r="AV55" s="276" t="s">
        <v>599</v>
      </c>
    </row>
    <row r="56" customFormat="false" ht="15.75" hidden="false" customHeight="false" outlineLevel="0" collapsed="false">
      <c r="A56" s="238"/>
      <c r="B56" s="238"/>
      <c r="C56" s="238"/>
      <c r="D56" s="238"/>
      <c r="E56" s="238"/>
      <c r="F56" s="238"/>
      <c r="G56" s="238"/>
      <c r="H56" s="238"/>
      <c r="I56" s="238"/>
      <c r="J56" s="238"/>
      <c r="K56" s="238"/>
      <c r="L56" s="238"/>
      <c r="M56" s="238"/>
      <c r="N56" s="240"/>
      <c r="O56" s="238"/>
      <c r="P56" s="270"/>
      <c r="Q56" s="240"/>
      <c r="R56" s="270"/>
      <c r="S56" s="240"/>
      <c r="T56" s="240"/>
      <c r="U56" s="271"/>
      <c r="V56" s="271"/>
      <c r="W56" s="240" t="s">
        <v>600</v>
      </c>
      <c r="X56" s="242" t="n">
        <f aca="false">22356.35/1.2*1</f>
        <v>18630.2916666667</v>
      </c>
      <c r="Y56" s="272" t="s">
        <v>23</v>
      </c>
      <c r="Z56" s="271"/>
      <c r="AA56" s="242" t="n">
        <f aca="false">22356.35/1.2*1</f>
        <v>18630.2916666667</v>
      </c>
      <c r="AB56" s="244"/>
      <c r="AC56" s="245"/>
      <c r="AD56" s="273"/>
      <c r="AE56" s="273"/>
      <c r="AF56" s="247"/>
      <c r="AG56" s="240"/>
      <c r="AH56" s="256"/>
      <c r="AI56" s="256"/>
      <c r="AJ56" s="256"/>
      <c r="AK56" s="256"/>
      <c r="AL56" s="274"/>
      <c r="AM56" s="274"/>
      <c r="AN56" s="274"/>
      <c r="AO56" s="274"/>
      <c r="AP56" s="274"/>
      <c r="AQ56" s="274"/>
      <c r="AR56" s="247"/>
      <c r="AS56" s="251"/>
      <c r="AT56" s="251"/>
      <c r="AU56" s="251"/>
      <c r="AV56" s="276"/>
    </row>
    <row r="57" customFormat="false" ht="15.75" hidden="false" customHeight="true" outlineLevel="0" collapsed="false">
      <c r="A57" s="257" t="n">
        <v>11</v>
      </c>
      <c r="B57" s="258" t="s">
        <v>520</v>
      </c>
      <c r="C57" s="259" t="s">
        <v>521</v>
      </c>
      <c r="D57" s="239" t="n">
        <v>44561</v>
      </c>
      <c r="E57" s="258" t="s">
        <v>23</v>
      </c>
      <c r="F57" s="258" t="n">
        <v>14.2</v>
      </c>
      <c r="G57" s="258" t="s">
        <v>23</v>
      </c>
      <c r="H57" s="258" t="s">
        <v>23</v>
      </c>
      <c r="I57" s="258" t="s">
        <v>23</v>
      </c>
      <c r="J57" s="258" t="s">
        <v>23</v>
      </c>
      <c r="K57" s="258" t="s">
        <v>23</v>
      </c>
      <c r="L57" s="258" t="s">
        <v>23</v>
      </c>
      <c r="M57" s="240" t="s">
        <v>590</v>
      </c>
      <c r="N57" s="240" t="s">
        <v>601</v>
      </c>
      <c r="O57" s="258" t="s">
        <v>520</v>
      </c>
      <c r="P57" s="258" t="n">
        <v>596.14592</v>
      </c>
      <c r="Q57" s="240" t="s">
        <v>536</v>
      </c>
      <c r="R57" s="260" t="n">
        <f aca="false">P57</f>
        <v>596.14592</v>
      </c>
      <c r="S57" s="265" t="s">
        <v>573</v>
      </c>
      <c r="T57" s="265" t="s">
        <v>573</v>
      </c>
      <c r="U57" s="260" t="n">
        <v>4</v>
      </c>
      <c r="V57" s="260" t="n">
        <v>4</v>
      </c>
      <c r="W57" s="240" t="s">
        <v>602</v>
      </c>
      <c r="X57" s="242" t="n">
        <v>596.14592</v>
      </c>
      <c r="Y57" s="258" t="s">
        <v>23</v>
      </c>
      <c r="Z57" s="258" t="s">
        <v>52</v>
      </c>
      <c r="AA57" s="258" t="s">
        <v>23</v>
      </c>
      <c r="AB57" s="260" t="n">
        <v>596.14592</v>
      </c>
      <c r="AC57" s="259" t="str">
        <f aca="false">W57</f>
        <v>ООО "Фрегат"</v>
      </c>
      <c r="AD57" s="260" t="n">
        <v>715.3751</v>
      </c>
      <c r="AE57" s="260" t="n">
        <f aca="false">AD57</f>
        <v>715.3751</v>
      </c>
      <c r="AF57" s="266" t="s">
        <v>23</v>
      </c>
      <c r="AG57" s="267" t="s">
        <v>23</v>
      </c>
      <c r="AH57" s="256" t="n">
        <v>44307</v>
      </c>
      <c r="AI57" s="256" t="n">
        <v>44307</v>
      </c>
      <c r="AJ57" s="256" t="n">
        <v>44307</v>
      </c>
      <c r="AK57" s="256" t="n">
        <v>44307</v>
      </c>
      <c r="AL57" s="258" t="s">
        <v>23</v>
      </c>
      <c r="AM57" s="258" t="s">
        <v>23</v>
      </c>
      <c r="AN57" s="258" t="s">
        <v>23</v>
      </c>
      <c r="AO57" s="258" t="s">
        <v>23</v>
      </c>
      <c r="AP57" s="256" t="n">
        <v>44307</v>
      </c>
      <c r="AQ57" s="256" t="n">
        <v>44307</v>
      </c>
      <c r="AR57" s="256" t="n">
        <v>44307</v>
      </c>
      <c r="AS57" s="277" t="n">
        <v>44308</v>
      </c>
      <c r="AT57" s="258" t="s">
        <v>23</v>
      </c>
      <c r="AU57" s="258" t="s">
        <v>23</v>
      </c>
      <c r="AV57" s="259" t="s">
        <v>23</v>
      </c>
    </row>
    <row r="58" customFormat="false" ht="15.75" hidden="false" customHeight="false" outlineLevel="0" collapsed="false">
      <c r="A58" s="257"/>
      <c r="B58" s="258"/>
      <c r="C58" s="259"/>
      <c r="D58" s="239"/>
      <c r="E58" s="258"/>
      <c r="F58" s="258"/>
      <c r="G58" s="258"/>
      <c r="H58" s="258"/>
      <c r="I58" s="258"/>
      <c r="J58" s="258"/>
      <c r="K58" s="258"/>
      <c r="L58" s="258"/>
      <c r="M58" s="240"/>
      <c r="N58" s="240"/>
      <c r="O58" s="258"/>
      <c r="P58" s="258"/>
      <c r="Q58" s="240"/>
      <c r="R58" s="260"/>
      <c r="S58" s="265"/>
      <c r="T58" s="265"/>
      <c r="U58" s="260"/>
      <c r="V58" s="260"/>
      <c r="W58" s="240" t="s">
        <v>603</v>
      </c>
      <c r="X58" s="242" t="n">
        <v>623.20387</v>
      </c>
      <c r="Y58" s="258" t="s">
        <v>23</v>
      </c>
      <c r="Z58" s="258"/>
      <c r="AA58" s="258" t="s">
        <v>23</v>
      </c>
      <c r="AB58" s="260"/>
      <c r="AC58" s="259"/>
      <c r="AD58" s="260"/>
      <c r="AE58" s="260"/>
      <c r="AF58" s="266"/>
      <c r="AG58" s="267"/>
      <c r="AH58" s="256"/>
      <c r="AI58" s="256"/>
      <c r="AJ58" s="256"/>
      <c r="AK58" s="256"/>
      <c r="AL58" s="258"/>
      <c r="AM58" s="258"/>
      <c r="AN58" s="258"/>
      <c r="AO58" s="258"/>
      <c r="AP58" s="256"/>
      <c r="AQ58" s="256"/>
      <c r="AR58" s="256"/>
      <c r="AS58" s="277"/>
      <c r="AT58" s="258"/>
      <c r="AU58" s="258"/>
      <c r="AV58" s="259"/>
    </row>
    <row r="59" customFormat="false" ht="15.75" hidden="false" customHeight="false" outlineLevel="0" collapsed="false">
      <c r="A59" s="257"/>
      <c r="B59" s="258"/>
      <c r="C59" s="259"/>
      <c r="D59" s="239"/>
      <c r="E59" s="258"/>
      <c r="F59" s="258"/>
      <c r="G59" s="258"/>
      <c r="H59" s="258"/>
      <c r="I59" s="258"/>
      <c r="J59" s="258"/>
      <c r="K59" s="258"/>
      <c r="L59" s="258"/>
      <c r="M59" s="240"/>
      <c r="N59" s="240"/>
      <c r="O59" s="258"/>
      <c r="P59" s="258"/>
      <c r="Q59" s="240"/>
      <c r="R59" s="260"/>
      <c r="S59" s="265"/>
      <c r="T59" s="265"/>
      <c r="U59" s="260"/>
      <c r="V59" s="260"/>
      <c r="W59" s="240" t="s">
        <v>604</v>
      </c>
      <c r="X59" s="242" t="n">
        <v>639.2</v>
      </c>
      <c r="Y59" s="258" t="s">
        <v>23</v>
      </c>
      <c r="Z59" s="258"/>
      <c r="AA59" s="258" t="s">
        <v>23</v>
      </c>
      <c r="AB59" s="260"/>
      <c r="AC59" s="259"/>
      <c r="AD59" s="260"/>
      <c r="AE59" s="260"/>
      <c r="AF59" s="266"/>
      <c r="AG59" s="267"/>
      <c r="AH59" s="256"/>
      <c r="AI59" s="256"/>
      <c r="AJ59" s="256"/>
      <c r="AK59" s="256"/>
      <c r="AL59" s="258"/>
      <c r="AM59" s="258"/>
      <c r="AN59" s="258"/>
      <c r="AO59" s="258"/>
      <c r="AP59" s="256"/>
      <c r="AQ59" s="256"/>
      <c r="AR59" s="256"/>
      <c r="AS59" s="277"/>
      <c r="AT59" s="258"/>
      <c r="AU59" s="258"/>
      <c r="AV59" s="259"/>
    </row>
    <row r="60" customFormat="false" ht="24" hidden="false" customHeight="false" outlineLevel="0" collapsed="false">
      <c r="A60" s="257"/>
      <c r="B60" s="258"/>
      <c r="C60" s="259"/>
      <c r="D60" s="239"/>
      <c r="E60" s="258"/>
      <c r="F60" s="258"/>
      <c r="G60" s="258"/>
      <c r="H60" s="258"/>
      <c r="I60" s="258"/>
      <c r="J60" s="258"/>
      <c r="K60" s="258"/>
      <c r="L60" s="258"/>
      <c r="M60" s="240"/>
      <c r="N60" s="240"/>
      <c r="O60" s="258"/>
      <c r="P60" s="258"/>
      <c r="Q60" s="240"/>
      <c r="R60" s="260"/>
      <c r="S60" s="265"/>
      <c r="T60" s="265"/>
      <c r="U60" s="260"/>
      <c r="V60" s="260"/>
      <c r="W60" s="240" t="s">
        <v>605</v>
      </c>
      <c r="X60" s="242" t="n">
        <v>640</v>
      </c>
      <c r="Y60" s="258" t="s">
        <v>23</v>
      </c>
      <c r="Z60" s="258"/>
      <c r="AA60" s="258" t="s">
        <v>23</v>
      </c>
      <c r="AB60" s="260"/>
      <c r="AC60" s="259"/>
      <c r="AD60" s="260"/>
      <c r="AE60" s="260"/>
      <c r="AF60" s="266"/>
      <c r="AG60" s="267"/>
      <c r="AH60" s="256"/>
      <c r="AI60" s="256"/>
      <c r="AJ60" s="256"/>
      <c r="AK60" s="256"/>
      <c r="AL60" s="258"/>
      <c r="AM60" s="258"/>
      <c r="AN60" s="258"/>
      <c r="AO60" s="258"/>
      <c r="AP60" s="256"/>
      <c r="AQ60" s="256"/>
      <c r="AR60" s="256"/>
      <c r="AS60" s="277"/>
      <c r="AT60" s="258"/>
      <c r="AU60" s="258"/>
      <c r="AV60" s="258"/>
    </row>
  </sheetData>
  <mergeCells count="46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28"/>
    <mergeCell ref="B26:B28"/>
    <mergeCell ref="C26:C28"/>
    <mergeCell ref="D26:D28"/>
    <mergeCell ref="E26:E28"/>
    <mergeCell ref="F26:F28"/>
    <mergeCell ref="G26:G28"/>
    <mergeCell ref="H26:H28"/>
    <mergeCell ref="I26:I28"/>
    <mergeCell ref="J26:J28"/>
    <mergeCell ref="K26:K28"/>
    <mergeCell ref="L26:L28"/>
    <mergeCell ref="M26:M28"/>
    <mergeCell ref="N26:N28"/>
    <mergeCell ref="O26:O28"/>
    <mergeCell ref="P26:P28"/>
    <mergeCell ref="Q26:Q28"/>
    <mergeCell ref="R26:R28"/>
    <mergeCell ref="S26:S28"/>
    <mergeCell ref="T26:T28"/>
    <mergeCell ref="U26:U28"/>
    <mergeCell ref="V26:V28"/>
    <mergeCell ref="Z26:Z28"/>
    <mergeCell ref="AA26:AA28"/>
    <mergeCell ref="AB26:AB28"/>
    <mergeCell ref="AC26:AC28"/>
    <mergeCell ref="AD26:AD28"/>
    <mergeCell ref="AE26:AE28"/>
    <mergeCell ref="AF26:AF28"/>
    <mergeCell ref="AG26:AG28"/>
    <mergeCell ref="AH26:AH28"/>
    <mergeCell ref="AI26:AI28"/>
    <mergeCell ref="AJ26:AJ28"/>
    <mergeCell ref="AK26:AK28"/>
    <mergeCell ref="AL26:AL28"/>
    <mergeCell ref="AM26:AM28"/>
    <mergeCell ref="AN26:AN28"/>
    <mergeCell ref="AO26:AO28"/>
    <mergeCell ref="AP26:AP28"/>
    <mergeCell ref="AQ26:AQ28"/>
    <mergeCell ref="AR26:AR28"/>
    <mergeCell ref="AS26:AS28"/>
    <mergeCell ref="AT26:AT28"/>
    <mergeCell ref="AU26:AU28"/>
    <mergeCell ref="AV26:AV28"/>
    <mergeCell ref="A31:A34"/>
    <mergeCell ref="B31:B34"/>
    <mergeCell ref="C31:C34"/>
    <mergeCell ref="D31:D34"/>
    <mergeCell ref="E31:E34"/>
    <mergeCell ref="F31:F34"/>
    <mergeCell ref="G31:G34"/>
    <mergeCell ref="H31:H34"/>
    <mergeCell ref="I31:I34"/>
    <mergeCell ref="J31:J34"/>
    <mergeCell ref="K31:K34"/>
    <mergeCell ref="L31:L34"/>
    <mergeCell ref="M31:M34"/>
    <mergeCell ref="N31:N34"/>
    <mergeCell ref="O31:O34"/>
    <mergeCell ref="P31:P34"/>
    <mergeCell ref="Q31:Q34"/>
    <mergeCell ref="R31:R34"/>
    <mergeCell ref="S31:S34"/>
    <mergeCell ref="T31:T34"/>
    <mergeCell ref="U31:U34"/>
    <mergeCell ref="V31:V34"/>
    <mergeCell ref="Z31:Z34"/>
    <mergeCell ref="AA31:AA34"/>
    <mergeCell ref="AB31:AB34"/>
    <mergeCell ref="AC31:AC34"/>
    <mergeCell ref="AD31:AD34"/>
    <mergeCell ref="AE31:AE34"/>
    <mergeCell ref="AF31:AF34"/>
    <mergeCell ref="AG31:AG34"/>
    <mergeCell ref="AH31:AH34"/>
    <mergeCell ref="AI31:AI34"/>
    <mergeCell ref="AJ31:AJ34"/>
    <mergeCell ref="AK31:AK34"/>
    <mergeCell ref="AL31:AL34"/>
    <mergeCell ref="AM31:AM34"/>
    <mergeCell ref="AN31:AN34"/>
    <mergeCell ref="AO31:AO34"/>
    <mergeCell ref="AP31:AP34"/>
    <mergeCell ref="AQ31:AQ34"/>
    <mergeCell ref="AR31:AR34"/>
    <mergeCell ref="AS31:AS34"/>
    <mergeCell ref="AT31:AT34"/>
    <mergeCell ref="AU31:AU34"/>
    <mergeCell ref="AV31:AV34"/>
    <mergeCell ref="A35:A36"/>
    <mergeCell ref="B35:B36"/>
    <mergeCell ref="C35:C36"/>
    <mergeCell ref="D35:D36"/>
    <mergeCell ref="E35:E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Z35:Z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37:A39"/>
    <mergeCell ref="B37:B39"/>
    <mergeCell ref="C37:C39"/>
    <mergeCell ref="D37:D39"/>
    <mergeCell ref="E37:E39"/>
    <mergeCell ref="F37:F39"/>
    <mergeCell ref="G37:G39"/>
    <mergeCell ref="H37:H39"/>
    <mergeCell ref="I37:I39"/>
    <mergeCell ref="J37:J39"/>
    <mergeCell ref="K37:K39"/>
    <mergeCell ref="L37:L39"/>
    <mergeCell ref="M37:M39"/>
    <mergeCell ref="N37:N39"/>
    <mergeCell ref="O37:O39"/>
    <mergeCell ref="P37:P39"/>
    <mergeCell ref="Q37:Q39"/>
    <mergeCell ref="R37:R39"/>
    <mergeCell ref="S37:S39"/>
    <mergeCell ref="T37:T39"/>
    <mergeCell ref="U37:U39"/>
    <mergeCell ref="V37:V39"/>
    <mergeCell ref="Z37:Z39"/>
    <mergeCell ref="AB37:AB39"/>
    <mergeCell ref="AC37:AC39"/>
    <mergeCell ref="AD37:AD39"/>
    <mergeCell ref="AE37:AE39"/>
    <mergeCell ref="AF37:AF39"/>
    <mergeCell ref="AG37:AG39"/>
    <mergeCell ref="AH37:AH39"/>
    <mergeCell ref="AI37:AI39"/>
    <mergeCell ref="AJ37:AJ39"/>
    <mergeCell ref="AK37:AK39"/>
    <mergeCell ref="AL37:AL39"/>
    <mergeCell ref="AM37:AM39"/>
    <mergeCell ref="AN37:AN39"/>
    <mergeCell ref="AO37:AO39"/>
    <mergeCell ref="AP37:AP39"/>
    <mergeCell ref="AQ37:AQ39"/>
    <mergeCell ref="AR37:AR39"/>
    <mergeCell ref="AS37:AS39"/>
    <mergeCell ref="AT37:AT39"/>
    <mergeCell ref="AU37:AU39"/>
    <mergeCell ref="AV37:AV39"/>
    <mergeCell ref="A40:A41"/>
    <mergeCell ref="B40:B41"/>
    <mergeCell ref="C40:C41"/>
    <mergeCell ref="D40:D41"/>
    <mergeCell ref="E40:E41"/>
    <mergeCell ref="F40:F41"/>
    <mergeCell ref="G40:G41"/>
    <mergeCell ref="H40:H41"/>
    <mergeCell ref="I40:I41"/>
    <mergeCell ref="J40:J41"/>
    <mergeCell ref="K40:K41"/>
    <mergeCell ref="L40:L41"/>
    <mergeCell ref="M40:M41"/>
    <mergeCell ref="N40:N41"/>
    <mergeCell ref="O40:O41"/>
    <mergeCell ref="P40:P41"/>
    <mergeCell ref="Q40:Q41"/>
    <mergeCell ref="R40:R41"/>
    <mergeCell ref="S40:S41"/>
    <mergeCell ref="T40:T41"/>
    <mergeCell ref="U40:U41"/>
    <mergeCell ref="V40:V41"/>
    <mergeCell ref="Z40:Z41"/>
    <mergeCell ref="AB40:AB41"/>
    <mergeCell ref="AC40:AC41"/>
    <mergeCell ref="AD40:AD41"/>
    <mergeCell ref="AE40:AE41"/>
    <mergeCell ref="AF40:AF41"/>
    <mergeCell ref="AG40:AG41"/>
    <mergeCell ref="AH40:AH41"/>
    <mergeCell ref="AI40:AI41"/>
    <mergeCell ref="AJ40:AJ41"/>
    <mergeCell ref="AK40:AK41"/>
    <mergeCell ref="AL40:AL41"/>
    <mergeCell ref="AM40:AM41"/>
    <mergeCell ref="AN40:AN41"/>
    <mergeCell ref="AO40:AO41"/>
    <mergeCell ref="AP40:AP41"/>
    <mergeCell ref="AQ40:AQ41"/>
    <mergeCell ref="AR40:AR41"/>
    <mergeCell ref="AS40:AS41"/>
    <mergeCell ref="AT40:AT41"/>
    <mergeCell ref="AU40:AU41"/>
    <mergeCell ref="AV40:AV41"/>
    <mergeCell ref="A42:A51"/>
    <mergeCell ref="B42:B51"/>
    <mergeCell ref="C42:C51"/>
    <mergeCell ref="D42:D51"/>
    <mergeCell ref="E42:E51"/>
    <mergeCell ref="F42:F51"/>
    <mergeCell ref="G42:G51"/>
    <mergeCell ref="H42:H51"/>
    <mergeCell ref="I42:I51"/>
    <mergeCell ref="J42:J51"/>
    <mergeCell ref="K42:K51"/>
    <mergeCell ref="L42:L51"/>
    <mergeCell ref="M42:M51"/>
    <mergeCell ref="N42:N51"/>
    <mergeCell ref="O42:O51"/>
    <mergeCell ref="P42:P51"/>
    <mergeCell ref="Q42:Q51"/>
    <mergeCell ref="R42:R51"/>
    <mergeCell ref="S42:S51"/>
    <mergeCell ref="T42:T51"/>
    <mergeCell ref="U42:U51"/>
    <mergeCell ref="V42:V51"/>
    <mergeCell ref="Z42:Z51"/>
    <mergeCell ref="AB42:AB51"/>
    <mergeCell ref="AC42:AC51"/>
    <mergeCell ref="AD42:AD51"/>
    <mergeCell ref="AE42:AE51"/>
    <mergeCell ref="AF42:AF51"/>
    <mergeCell ref="AG42:AG51"/>
    <mergeCell ref="AH42:AH51"/>
    <mergeCell ref="AI42:AI51"/>
    <mergeCell ref="AJ42:AJ51"/>
    <mergeCell ref="AK42:AK51"/>
    <mergeCell ref="AL42:AL51"/>
    <mergeCell ref="AM42:AM51"/>
    <mergeCell ref="AN42:AN51"/>
    <mergeCell ref="AO42:AO51"/>
    <mergeCell ref="AP42:AP51"/>
    <mergeCell ref="AQ42:AQ51"/>
    <mergeCell ref="AR42:AR51"/>
    <mergeCell ref="AS42:AS51"/>
    <mergeCell ref="AT42:AT51"/>
    <mergeCell ref="AU42:AU51"/>
    <mergeCell ref="AV42:AV51"/>
    <mergeCell ref="A52:A54"/>
    <mergeCell ref="B52:B54"/>
    <mergeCell ref="C52:C54"/>
    <mergeCell ref="D52:D54"/>
    <mergeCell ref="E52:E54"/>
    <mergeCell ref="F52:F54"/>
    <mergeCell ref="G52:G54"/>
    <mergeCell ref="H52:H54"/>
    <mergeCell ref="I52:I54"/>
    <mergeCell ref="J52:J54"/>
    <mergeCell ref="K52:K54"/>
    <mergeCell ref="L52:L54"/>
    <mergeCell ref="M52:M54"/>
    <mergeCell ref="N52:N54"/>
    <mergeCell ref="O52:O54"/>
    <mergeCell ref="P52:P54"/>
    <mergeCell ref="Q52:Q54"/>
    <mergeCell ref="R52:R54"/>
    <mergeCell ref="S52:S54"/>
    <mergeCell ref="T52:T54"/>
    <mergeCell ref="U52:U54"/>
    <mergeCell ref="V52:V54"/>
    <mergeCell ref="Z52:Z54"/>
    <mergeCell ref="AB52:AB54"/>
    <mergeCell ref="AC52:AC54"/>
    <mergeCell ref="AD52:AD54"/>
    <mergeCell ref="AE52:AE54"/>
    <mergeCell ref="AF52:AF54"/>
    <mergeCell ref="AG52:AG54"/>
    <mergeCell ref="AH52:AH54"/>
    <mergeCell ref="AI52:AI54"/>
    <mergeCell ref="AJ52:AJ54"/>
    <mergeCell ref="AK52:AK54"/>
    <mergeCell ref="AL52:AL54"/>
    <mergeCell ref="AM52:AM54"/>
    <mergeCell ref="AN52:AN54"/>
    <mergeCell ref="AO52:AO54"/>
    <mergeCell ref="AP52:AP54"/>
    <mergeCell ref="AQ52:AQ54"/>
    <mergeCell ref="AR52:AR54"/>
    <mergeCell ref="AS52:AS54"/>
    <mergeCell ref="AT52:AT54"/>
    <mergeCell ref="AU52:AU54"/>
    <mergeCell ref="AV52:AV54"/>
    <mergeCell ref="A55:A56"/>
    <mergeCell ref="B55:B56"/>
    <mergeCell ref="C55:C56"/>
    <mergeCell ref="D55:D56"/>
    <mergeCell ref="E55:E56"/>
    <mergeCell ref="F55:F56"/>
    <mergeCell ref="G55:G56"/>
    <mergeCell ref="H55:H56"/>
    <mergeCell ref="I55:I56"/>
    <mergeCell ref="J55:J56"/>
    <mergeCell ref="K55:K56"/>
    <mergeCell ref="L55:L56"/>
    <mergeCell ref="M55:M56"/>
    <mergeCell ref="N55:N56"/>
    <mergeCell ref="O55:O56"/>
    <mergeCell ref="P55:P56"/>
    <mergeCell ref="Q55:Q56"/>
    <mergeCell ref="R55:R56"/>
    <mergeCell ref="S55:S56"/>
    <mergeCell ref="T55:T56"/>
    <mergeCell ref="U55:U56"/>
    <mergeCell ref="V55:V56"/>
    <mergeCell ref="Z55:Z56"/>
    <mergeCell ref="AB55:AB56"/>
    <mergeCell ref="AC55:AC56"/>
    <mergeCell ref="AD55:AD56"/>
    <mergeCell ref="AE55:AE56"/>
    <mergeCell ref="AF55:AF56"/>
    <mergeCell ref="AG55:AG56"/>
    <mergeCell ref="AH55:AH56"/>
    <mergeCell ref="AI55:AI56"/>
    <mergeCell ref="AJ55:AJ56"/>
    <mergeCell ref="AK55:AK56"/>
    <mergeCell ref="AL55:AL56"/>
    <mergeCell ref="AM55:AM56"/>
    <mergeCell ref="AN55:AN56"/>
    <mergeCell ref="AO55:AO56"/>
    <mergeCell ref="AP55:AP56"/>
    <mergeCell ref="AQ55:AQ56"/>
    <mergeCell ref="AR55:AR56"/>
    <mergeCell ref="AS55:AS56"/>
    <mergeCell ref="AT55:AT56"/>
    <mergeCell ref="AU55:AU56"/>
    <mergeCell ref="AV55:AV56"/>
    <mergeCell ref="A57:A60"/>
    <mergeCell ref="B57:B60"/>
    <mergeCell ref="C57:C60"/>
    <mergeCell ref="D57:D60"/>
    <mergeCell ref="E57:E60"/>
    <mergeCell ref="F57:F60"/>
    <mergeCell ref="G57:G60"/>
    <mergeCell ref="H57:H60"/>
    <mergeCell ref="I57:I60"/>
    <mergeCell ref="J57:J60"/>
    <mergeCell ref="K57:K60"/>
    <mergeCell ref="L57:L60"/>
    <mergeCell ref="M57:M60"/>
    <mergeCell ref="N57:N60"/>
    <mergeCell ref="O57:O60"/>
    <mergeCell ref="P57:P60"/>
    <mergeCell ref="Q57:Q60"/>
    <mergeCell ref="R57:R60"/>
    <mergeCell ref="S57:S60"/>
    <mergeCell ref="T57:T60"/>
    <mergeCell ref="U57:U60"/>
    <mergeCell ref="V57:V60"/>
    <mergeCell ref="Z57:Z60"/>
    <mergeCell ref="AB57:AB60"/>
    <mergeCell ref="AC57:AC60"/>
    <mergeCell ref="AD57:AD60"/>
    <mergeCell ref="AE57:AE60"/>
    <mergeCell ref="AF57:AF60"/>
    <mergeCell ref="AG57:AG60"/>
    <mergeCell ref="AH57:AH60"/>
    <mergeCell ref="AI57:AI60"/>
    <mergeCell ref="AJ57:AJ60"/>
    <mergeCell ref="AK57:AK60"/>
    <mergeCell ref="AL57:AL60"/>
    <mergeCell ref="AM57:AM60"/>
    <mergeCell ref="AN57:AN60"/>
    <mergeCell ref="AO57:AO60"/>
    <mergeCell ref="AP57:AP60"/>
    <mergeCell ref="AQ57:AQ60"/>
    <mergeCell ref="AR57:AR60"/>
    <mergeCell ref="AS57:AS60"/>
    <mergeCell ref="AT57:AT60"/>
    <mergeCell ref="AU57:AU60"/>
    <mergeCell ref="AV57:AV60"/>
  </mergeCells>
  <hyperlinks>
    <hyperlink ref="AG35" r:id="rId1" display="https://www.roseltorg.ru/"/>
    <hyperlink ref="AG37" r:id="rId2" display="https://www.roseltorg.ru/"/>
    <hyperlink ref="AG42" r:id="rId3" display="https://www.roseltorg.ru/"/>
    <hyperlink ref="AG52" r:id="rId4" display="нд"/>
    <hyperlink ref="AG57" r:id="rId5" display="нд"/>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126"/>
  <sheetViews>
    <sheetView showFormulas="false" showGridLines="true" showRowColHeaders="true" showZeros="true" rightToLeft="false" tabSelected="true" showOutlineSymbols="true" defaultGridColor="true" view="pageBreakPreview" topLeftCell="A7" colorId="64" zoomScale="100" zoomScaleNormal="80" zoomScalePageLayoutView="100" workbookViewId="0">
      <selection pane="topLeft" activeCell="B23" activeCellId="0" sqref="B23"/>
    </sheetView>
  </sheetViews>
  <sheetFormatPr defaultColWidth="9.1484375" defaultRowHeight="15.75" zeroHeight="false" outlineLevelRow="0" outlineLevelCol="0"/>
  <cols>
    <col collapsed="false" customWidth="true" hidden="false" outlineLevel="0" max="1" min="1" style="278" width="66.14"/>
    <col collapsed="false" customWidth="true" hidden="false" outlineLevel="0" max="2" min="2" style="278" width="73"/>
    <col collapsed="false" customWidth="true" hidden="false" outlineLevel="0" max="3" min="3" style="279" width="13.42"/>
    <col collapsed="false" customWidth="false" hidden="false" outlineLevel="0" max="4" min="4" style="279" width="9.14"/>
    <col collapsed="false" customWidth="true" hidden="false" outlineLevel="0" max="5" min="5" style="279" width="12.71"/>
    <col collapsed="false" customWidth="false" hidden="false" outlineLevel="0" max="256" min="6" style="279" width="9.14"/>
    <col collapsed="false" customWidth="true" hidden="false" outlineLevel="0" max="258" min="257" style="279" width="66.14"/>
    <col collapsed="false" customWidth="false" hidden="false" outlineLevel="0" max="512" min="259" style="279" width="9.14"/>
    <col collapsed="false" customWidth="true" hidden="false" outlineLevel="0" max="514" min="513" style="279" width="66.14"/>
    <col collapsed="false" customWidth="false" hidden="false" outlineLevel="0" max="768" min="515" style="279" width="9.14"/>
    <col collapsed="false" customWidth="true" hidden="false" outlineLevel="0" max="770" min="769" style="279" width="66.14"/>
    <col collapsed="false" customWidth="false" hidden="false" outlineLevel="0" max="1024" min="771" style="279" width="9.14"/>
    <col collapsed="false" customWidth="true" hidden="false" outlineLevel="0" max="1026" min="1025" style="279" width="66.14"/>
    <col collapsed="false" customWidth="false" hidden="false" outlineLevel="0" max="1280" min="1027" style="279" width="9.14"/>
    <col collapsed="false" customWidth="true" hidden="false" outlineLevel="0" max="1282" min="1281" style="279" width="66.14"/>
    <col collapsed="false" customWidth="false" hidden="false" outlineLevel="0" max="1536" min="1283" style="279" width="9.14"/>
    <col collapsed="false" customWidth="true" hidden="false" outlineLevel="0" max="1538" min="1537" style="279" width="66.14"/>
    <col collapsed="false" customWidth="false" hidden="false" outlineLevel="0" max="1792" min="1539" style="279" width="9.14"/>
    <col collapsed="false" customWidth="true" hidden="false" outlineLevel="0" max="1794" min="1793" style="279" width="66.14"/>
    <col collapsed="false" customWidth="false" hidden="false" outlineLevel="0" max="2048" min="1795" style="279" width="9.14"/>
    <col collapsed="false" customWidth="true" hidden="false" outlineLevel="0" max="2050" min="2049" style="279" width="66.14"/>
    <col collapsed="false" customWidth="false" hidden="false" outlineLevel="0" max="2304" min="2051" style="279" width="9.14"/>
    <col collapsed="false" customWidth="true" hidden="false" outlineLevel="0" max="2306" min="2305" style="279" width="66.14"/>
    <col collapsed="false" customWidth="false" hidden="false" outlineLevel="0" max="2560" min="2307" style="279" width="9.14"/>
    <col collapsed="false" customWidth="true" hidden="false" outlineLevel="0" max="2562" min="2561" style="279" width="66.14"/>
    <col collapsed="false" customWidth="false" hidden="false" outlineLevel="0" max="2816" min="2563" style="279" width="9.14"/>
    <col collapsed="false" customWidth="true" hidden="false" outlineLevel="0" max="2818" min="2817" style="279" width="66.14"/>
    <col collapsed="false" customWidth="false" hidden="false" outlineLevel="0" max="3072" min="2819" style="279" width="9.14"/>
    <col collapsed="false" customWidth="true" hidden="false" outlineLevel="0" max="3074" min="3073" style="279" width="66.14"/>
    <col collapsed="false" customWidth="false" hidden="false" outlineLevel="0" max="3328" min="3075" style="279" width="9.14"/>
    <col collapsed="false" customWidth="true" hidden="false" outlineLevel="0" max="3330" min="3329" style="279" width="66.14"/>
    <col collapsed="false" customWidth="false" hidden="false" outlineLevel="0" max="3584" min="3331" style="279" width="9.14"/>
    <col collapsed="false" customWidth="true" hidden="false" outlineLevel="0" max="3586" min="3585" style="279" width="66.14"/>
    <col collapsed="false" customWidth="false" hidden="false" outlineLevel="0" max="3840" min="3587" style="279" width="9.14"/>
    <col collapsed="false" customWidth="true" hidden="false" outlineLevel="0" max="3842" min="3841" style="279" width="66.14"/>
    <col collapsed="false" customWidth="false" hidden="false" outlineLevel="0" max="4096" min="3843" style="279" width="9.14"/>
    <col collapsed="false" customWidth="true" hidden="false" outlineLevel="0" max="4098" min="4097" style="279" width="66.14"/>
    <col collapsed="false" customWidth="false" hidden="false" outlineLevel="0" max="4352" min="4099" style="279" width="9.14"/>
    <col collapsed="false" customWidth="true" hidden="false" outlineLevel="0" max="4354" min="4353" style="279" width="66.14"/>
    <col collapsed="false" customWidth="false" hidden="false" outlineLevel="0" max="4608" min="4355" style="279" width="9.14"/>
    <col collapsed="false" customWidth="true" hidden="false" outlineLevel="0" max="4610" min="4609" style="279" width="66.14"/>
    <col collapsed="false" customWidth="false" hidden="false" outlineLevel="0" max="4864" min="4611" style="279" width="9.14"/>
    <col collapsed="false" customWidth="true" hidden="false" outlineLevel="0" max="4866" min="4865" style="279" width="66.14"/>
    <col collapsed="false" customWidth="false" hidden="false" outlineLevel="0" max="5120" min="4867" style="279" width="9.14"/>
    <col collapsed="false" customWidth="true" hidden="false" outlineLevel="0" max="5122" min="5121" style="279" width="66.14"/>
    <col collapsed="false" customWidth="false" hidden="false" outlineLevel="0" max="5376" min="5123" style="279" width="9.14"/>
    <col collapsed="false" customWidth="true" hidden="false" outlineLevel="0" max="5378" min="5377" style="279" width="66.14"/>
    <col collapsed="false" customWidth="false" hidden="false" outlineLevel="0" max="5632" min="5379" style="279" width="9.14"/>
    <col collapsed="false" customWidth="true" hidden="false" outlineLevel="0" max="5634" min="5633" style="279" width="66.14"/>
    <col collapsed="false" customWidth="false" hidden="false" outlineLevel="0" max="5888" min="5635" style="279" width="9.14"/>
    <col collapsed="false" customWidth="true" hidden="false" outlineLevel="0" max="5890" min="5889" style="279" width="66.14"/>
    <col collapsed="false" customWidth="false" hidden="false" outlineLevel="0" max="6144" min="5891" style="279" width="9.14"/>
    <col collapsed="false" customWidth="true" hidden="false" outlineLevel="0" max="6146" min="6145" style="279" width="66.14"/>
    <col collapsed="false" customWidth="false" hidden="false" outlineLevel="0" max="6400" min="6147" style="279" width="9.14"/>
    <col collapsed="false" customWidth="true" hidden="false" outlineLevel="0" max="6402" min="6401" style="279" width="66.14"/>
    <col collapsed="false" customWidth="false" hidden="false" outlineLevel="0" max="6656" min="6403" style="279" width="9.14"/>
    <col collapsed="false" customWidth="true" hidden="false" outlineLevel="0" max="6658" min="6657" style="279" width="66.14"/>
    <col collapsed="false" customWidth="false" hidden="false" outlineLevel="0" max="6912" min="6659" style="279" width="9.14"/>
    <col collapsed="false" customWidth="true" hidden="false" outlineLevel="0" max="6914" min="6913" style="279" width="66.14"/>
    <col collapsed="false" customWidth="false" hidden="false" outlineLevel="0" max="7168" min="6915" style="279" width="9.14"/>
    <col collapsed="false" customWidth="true" hidden="false" outlineLevel="0" max="7170" min="7169" style="279" width="66.14"/>
    <col collapsed="false" customWidth="false" hidden="false" outlineLevel="0" max="7424" min="7171" style="279" width="9.14"/>
    <col collapsed="false" customWidth="true" hidden="false" outlineLevel="0" max="7426" min="7425" style="279" width="66.14"/>
    <col collapsed="false" customWidth="false" hidden="false" outlineLevel="0" max="7680" min="7427" style="279" width="9.14"/>
    <col collapsed="false" customWidth="true" hidden="false" outlineLevel="0" max="7682" min="7681" style="279" width="66.14"/>
    <col collapsed="false" customWidth="false" hidden="false" outlineLevel="0" max="7936" min="7683" style="279" width="9.14"/>
    <col collapsed="false" customWidth="true" hidden="false" outlineLevel="0" max="7938" min="7937" style="279" width="66.14"/>
    <col collapsed="false" customWidth="false" hidden="false" outlineLevel="0" max="8192" min="7939" style="279" width="9.14"/>
    <col collapsed="false" customWidth="true" hidden="false" outlineLevel="0" max="8194" min="8193" style="279" width="66.14"/>
    <col collapsed="false" customWidth="false" hidden="false" outlineLevel="0" max="8448" min="8195" style="279" width="9.14"/>
    <col collapsed="false" customWidth="true" hidden="false" outlineLevel="0" max="8450" min="8449" style="279" width="66.14"/>
    <col collapsed="false" customWidth="false" hidden="false" outlineLevel="0" max="8704" min="8451" style="279" width="9.14"/>
    <col collapsed="false" customWidth="true" hidden="false" outlineLevel="0" max="8706" min="8705" style="279" width="66.14"/>
    <col collapsed="false" customWidth="false" hidden="false" outlineLevel="0" max="8960" min="8707" style="279" width="9.14"/>
    <col collapsed="false" customWidth="true" hidden="false" outlineLevel="0" max="8962" min="8961" style="279" width="66.14"/>
    <col collapsed="false" customWidth="false" hidden="false" outlineLevel="0" max="9216" min="8963" style="279" width="9.14"/>
    <col collapsed="false" customWidth="true" hidden="false" outlineLevel="0" max="9218" min="9217" style="279" width="66.14"/>
    <col collapsed="false" customWidth="false" hidden="false" outlineLevel="0" max="9472" min="9219" style="279" width="9.14"/>
    <col collapsed="false" customWidth="true" hidden="false" outlineLevel="0" max="9474" min="9473" style="279" width="66.14"/>
    <col collapsed="false" customWidth="false" hidden="false" outlineLevel="0" max="9728" min="9475" style="279" width="9.14"/>
    <col collapsed="false" customWidth="true" hidden="false" outlineLevel="0" max="9730" min="9729" style="279" width="66.14"/>
    <col collapsed="false" customWidth="false" hidden="false" outlineLevel="0" max="9984" min="9731" style="279" width="9.14"/>
    <col collapsed="false" customWidth="true" hidden="false" outlineLevel="0" max="9986" min="9985" style="279" width="66.14"/>
    <col collapsed="false" customWidth="false" hidden="false" outlineLevel="0" max="10240" min="9987" style="279" width="9.14"/>
    <col collapsed="false" customWidth="true" hidden="false" outlineLevel="0" max="10242" min="10241" style="279" width="66.14"/>
    <col collapsed="false" customWidth="false" hidden="false" outlineLevel="0" max="10496" min="10243" style="279" width="9.14"/>
    <col collapsed="false" customWidth="true" hidden="false" outlineLevel="0" max="10498" min="10497" style="279" width="66.14"/>
    <col collapsed="false" customWidth="false" hidden="false" outlineLevel="0" max="10752" min="10499" style="279" width="9.14"/>
    <col collapsed="false" customWidth="true" hidden="false" outlineLevel="0" max="10754" min="10753" style="279" width="66.14"/>
    <col collapsed="false" customWidth="false" hidden="false" outlineLevel="0" max="11008" min="10755" style="279" width="9.14"/>
    <col collapsed="false" customWidth="true" hidden="false" outlineLevel="0" max="11010" min="11009" style="279" width="66.14"/>
    <col collapsed="false" customWidth="false" hidden="false" outlineLevel="0" max="11264" min="11011" style="279" width="9.14"/>
    <col collapsed="false" customWidth="true" hidden="false" outlineLevel="0" max="11266" min="11265" style="279" width="66.14"/>
    <col collapsed="false" customWidth="false" hidden="false" outlineLevel="0" max="11520" min="11267" style="279" width="9.14"/>
    <col collapsed="false" customWidth="true" hidden="false" outlineLevel="0" max="11522" min="11521" style="279" width="66.14"/>
    <col collapsed="false" customWidth="false" hidden="false" outlineLevel="0" max="11776" min="11523" style="279" width="9.14"/>
    <col collapsed="false" customWidth="true" hidden="false" outlineLevel="0" max="11778" min="11777" style="279" width="66.14"/>
    <col collapsed="false" customWidth="false" hidden="false" outlineLevel="0" max="12032" min="11779" style="279" width="9.14"/>
    <col collapsed="false" customWidth="true" hidden="false" outlineLevel="0" max="12034" min="12033" style="279" width="66.14"/>
    <col collapsed="false" customWidth="false" hidden="false" outlineLevel="0" max="12288" min="12035" style="279" width="9.14"/>
    <col collapsed="false" customWidth="true" hidden="false" outlineLevel="0" max="12290" min="12289" style="279" width="66.14"/>
    <col collapsed="false" customWidth="false" hidden="false" outlineLevel="0" max="12544" min="12291" style="279" width="9.14"/>
    <col collapsed="false" customWidth="true" hidden="false" outlineLevel="0" max="12546" min="12545" style="279" width="66.14"/>
    <col collapsed="false" customWidth="false" hidden="false" outlineLevel="0" max="12800" min="12547" style="279" width="9.14"/>
    <col collapsed="false" customWidth="true" hidden="false" outlineLevel="0" max="12802" min="12801" style="279" width="66.14"/>
    <col collapsed="false" customWidth="false" hidden="false" outlineLevel="0" max="13056" min="12803" style="279" width="9.14"/>
    <col collapsed="false" customWidth="true" hidden="false" outlineLevel="0" max="13058" min="13057" style="279" width="66.14"/>
    <col collapsed="false" customWidth="false" hidden="false" outlineLevel="0" max="13312" min="13059" style="279" width="9.14"/>
    <col collapsed="false" customWidth="true" hidden="false" outlineLevel="0" max="13314" min="13313" style="279" width="66.14"/>
    <col collapsed="false" customWidth="false" hidden="false" outlineLevel="0" max="13568" min="13315" style="279" width="9.14"/>
    <col collapsed="false" customWidth="true" hidden="false" outlineLevel="0" max="13570" min="13569" style="279" width="66.14"/>
    <col collapsed="false" customWidth="false" hidden="false" outlineLevel="0" max="13824" min="13571" style="279" width="9.14"/>
    <col collapsed="false" customWidth="true" hidden="false" outlineLevel="0" max="13826" min="13825" style="279" width="66.14"/>
    <col collapsed="false" customWidth="false" hidden="false" outlineLevel="0" max="14080" min="13827" style="279" width="9.14"/>
    <col collapsed="false" customWidth="true" hidden="false" outlineLevel="0" max="14082" min="14081" style="279" width="66.14"/>
    <col collapsed="false" customWidth="false" hidden="false" outlineLevel="0" max="14336" min="14083" style="279" width="9.14"/>
    <col collapsed="false" customWidth="true" hidden="false" outlineLevel="0" max="14338" min="14337" style="279" width="66.14"/>
    <col collapsed="false" customWidth="false" hidden="false" outlineLevel="0" max="14592" min="14339" style="279" width="9.14"/>
    <col collapsed="false" customWidth="true" hidden="false" outlineLevel="0" max="14594" min="14593" style="279" width="66.14"/>
    <col collapsed="false" customWidth="false" hidden="false" outlineLevel="0" max="14848" min="14595" style="279" width="9.14"/>
    <col collapsed="false" customWidth="true" hidden="false" outlineLevel="0" max="14850" min="14849" style="279" width="66.14"/>
    <col collapsed="false" customWidth="false" hidden="false" outlineLevel="0" max="15104" min="14851" style="279" width="9.14"/>
    <col collapsed="false" customWidth="true" hidden="false" outlineLevel="0" max="15106" min="15105" style="279" width="66.14"/>
    <col collapsed="false" customWidth="false" hidden="false" outlineLevel="0" max="15360" min="15107" style="279" width="9.14"/>
    <col collapsed="false" customWidth="true" hidden="false" outlineLevel="0" max="15362" min="15361" style="279" width="66.14"/>
    <col collapsed="false" customWidth="false" hidden="false" outlineLevel="0" max="15616" min="15363" style="279" width="9.14"/>
    <col collapsed="false" customWidth="true" hidden="false" outlineLevel="0" max="15618" min="15617" style="279" width="66.14"/>
    <col collapsed="false" customWidth="false" hidden="false" outlineLevel="0" max="15872" min="15619" style="279" width="9.14"/>
    <col collapsed="false" customWidth="true" hidden="false" outlineLevel="0" max="15874" min="15873" style="279" width="66.14"/>
    <col collapsed="false" customWidth="false" hidden="false" outlineLevel="0" max="16128" min="15875" style="279" width="9.14"/>
    <col collapsed="false" customWidth="true" hidden="false" outlineLevel="0" max="16130" min="16129" style="279" width="66.14"/>
    <col collapsed="false" customWidth="false" hidden="false" outlineLevel="0" max="16384" min="16131" style="279" width="9.14"/>
  </cols>
  <sheetData>
    <row r="1" customFormat="false" ht="18.75" hidden="false" customHeight="false" outlineLevel="0" collapsed="false">
      <c r="B1" s="280" t="s">
        <v>0</v>
      </c>
    </row>
    <row r="2" customFormat="false" ht="18.75" hidden="false" customHeight="false" outlineLevel="0" collapsed="false">
      <c r="B2" s="281" t="s">
        <v>1</v>
      </c>
    </row>
    <row r="3" customFormat="false" ht="18.75" hidden="false" customHeight="false" outlineLevel="0" collapsed="false">
      <c r="B3" s="281" t="s">
        <v>606</v>
      </c>
    </row>
    <row r="4" customFormat="false" ht="15.75" hidden="false" customHeight="false" outlineLevel="0" collapsed="false">
      <c r="B4" s="282"/>
    </row>
    <row r="5" customFormat="false" ht="18.75" hidden="false" customHeight="false" outlineLevel="0" collapsed="false">
      <c r="A5" s="283" t="str">
        <f aca="false">'7. Паспорт отчет о закупке'!A5:AV5</f>
        <v>Год раскрытия информации: 2025 год</v>
      </c>
      <c r="B5" s="283"/>
      <c r="C5" s="284"/>
      <c r="D5" s="284"/>
      <c r="E5" s="284"/>
      <c r="F5" s="284"/>
      <c r="G5" s="284"/>
      <c r="H5" s="284"/>
    </row>
    <row r="6" customFormat="false" ht="18.75" hidden="false" customHeight="false" outlineLevel="0" collapsed="false">
      <c r="A6" s="285"/>
      <c r="B6" s="285"/>
      <c r="C6" s="285"/>
      <c r="D6" s="285"/>
      <c r="E6" s="285"/>
      <c r="F6" s="285"/>
      <c r="G6" s="285"/>
      <c r="H6" s="285"/>
    </row>
    <row r="7" customFormat="false" ht="18.75" hidden="false" customHeight="false" outlineLevel="0" collapsed="false">
      <c r="A7" s="286" t="s">
        <v>4</v>
      </c>
      <c r="B7" s="286"/>
      <c r="C7" s="287"/>
      <c r="D7" s="287"/>
      <c r="E7" s="287"/>
      <c r="F7" s="287"/>
      <c r="G7" s="287"/>
      <c r="H7" s="287"/>
    </row>
    <row r="8" customFormat="false" ht="18.75" hidden="false" customHeight="false" outlineLevel="0" collapsed="false">
      <c r="A8" s="287"/>
      <c r="B8" s="287"/>
      <c r="C8" s="287"/>
      <c r="D8" s="287"/>
      <c r="E8" s="287"/>
      <c r="F8" s="287"/>
      <c r="G8" s="287"/>
      <c r="H8" s="287"/>
    </row>
    <row r="9" customFormat="false" ht="18.75" hidden="false" customHeight="false" outlineLevel="0" collapsed="false">
      <c r="A9" s="288" t="str">
        <f aca="false">'7. Паспорт отчет о закупке'!A9:AV9</f>
        <v>АО "Южные электрические сети Камчатки"</v>
      </c>
      <c r="B9" s="288"/>
      <c r="C9" s="289"/>
      <c r="D9" s="289"/>
      <c r="E9" s="289"/>
      <c r="F9" s="289"/>
      <c r="G9" s="289"/>
      <c r="H9" s="289"/>
    </row>
    <row r="10" customFormat="false" ht="18.75" hidden="false" customHeight="false" outlineLevel="0" collapsed="false">
      <c r="A10" s="290" t="s">
        <v>6</v>
      </c>
      <c r="B10" s="290"/>
      <c r="C10" s="291"/>
      <c r="D10" s="291"/>
      <c r="E10" s="291"/>
      <c r="F10" s="291"/>
      <c r="G10" s="291"/>
      <c r="H10" s="291"/>
    </row>
    <row r="11" customFormat="false" ht="18.75" hidden="false" customHeight="false" outlineLevel="0" collapsed="false">
      <c r="A11" s="287"/>
      <c r="B11" s="287"/>
      <c r="C11" s="287"/>
      <c r="D11" s="287"/>
      <c r="E11" s="287"/>
      <c r="F11" s="287"/>
      <c r="G11" s="287"/>
      <c r="H11" s="287"/>
    </row>
    <row r="12" customFormat="false" ht="30.75" hidden="false" customHeight="true" outlineLevel="0" collapsed="false">
      <c r="A12" s="286" t="str">
        <f aca="false">'1. паспорт местоположение'!A12:C12</f>
        <v>I_525-ДГ-9</v>
      </c>
      <c r="B12" s="286"/>
      <c r="C12" s="289"/>
      <c r="D12" s="289"/>
      <c r="E12" s="289"/>
      <c r="F12" s="289"/>
      <c r="G12" s="289"/>
      <c r="H12" s="289"/>
    </row>
    <row r="13" customFormat="false" ht="18.75" hidden="false" customHeight="false" outlineLevel="0" collapsed="false">
      <c r="A13" s="290" t="s">
        <v>8</v>
      </c>
      <c r="B13" s="290"/>
      <c r="C13" s="291"/>
      <c r="D13" s="291"/>
      <c r="E13" s="291"/>
      <c r="F13" s="291"/>
      <c r="G13" s="291"/>
      <c r="H13" s="291"/>
    </row>
    <row r="14" customFormat="false" ht="18.75" hidden="false" customHeight="false" outlineLevel="0" collapsed="false">
      <c r="A14" s="292"/>
      <c r="B14" s="292"/>
      <c r="C14" s="292"/>
      <c r="D14" s="292"/>
      <c r="E14" s="292"/>
      <c r="F14" s="292"/>
      <c r="G14" s="292"/>
      <c r="H14" s="292"/>
    </row>
    <row r="15" customFormat="false" ht="38.25" hidden="false" customHeight="true" outlineLevel="0" collapsed="false">
      <c r="A15" s="293" t="str">
        <f aca="false">'7. Паспорт отчет о закупке'!A15:AV15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293"/>
      <c r="C15" s="289"/>
      <c r="D15" s="289"/>
      <c r="E15" s="289"/>
      <c r="F15" s="289"/>
      <c r="G15" s="289"/>
      <c r="H15" s="289"/>
    </row>
    <row r="16" customFormat="false" ht="18.75" hidden="false" customHeight="false" outlineLevel="0" collapsed="false">
      <c r="A16" s="290" t="s">
        <v>10</v>
      </c>
      <c r="B16" s="290"/>
      <c r="C16" s="291"/>
      <c r="D16" s="291"/>
      <c r="E16" s="291"/>
      <c r="F16" s="291"/>
      <c r="G16" s="291"/>
      <c r="H16" s="291"/>
    </row>
    <row r="17" customFormat="false" ht="18.75" hidden="false" customHeight="false" outlineLevel="0" collapsed="false">
      <c r="A17" s="294"/>
      <c r="B17" s="295"/>
    </row>
    <row r="18" customFormat="false" ht="33.75" hidden="false" customHeight="true" outlineLevel="0" collapsed="false">
      <c r="A18" s="296" t="s">
        <v>607</v>
      </c>
      <c r="B18" s="296"/>
    </row>
    <row r="19" customFormat="false" ht="15.75" hidden="false" customHeight="false" outlineLevel="0" collapsed="false">
      <c r="B19" s="282"/>
    </row>
    <row r="20" customFormat="false" ht="16.5" hidden="false" customHeight="false" outlineLevel="0" collapsed="false">
      <c r="B20" s="297"/>
    </row>
    <row r="21" customFormat="false" ht="65.25" hidden="false" customHeight="true" outlineLevel="0" collapsed="false">
      <c r="A21" s="298" t="s">
        <v>608</v>
      </c>
      <c r="B21" s="299" t="str">
        <f aca="false">A15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row>
    <row r="22" customFormat="false" ht="32.25" hidden="false" customHeight="false" outlineLevel="0" collapsed="false">
      <c r="A22" s="298" t="s">
        <v>609</v>
      </c>
      <c r="B22" s="300" t="s">
        <v>29</v>
      </c>
    </row>
    <row r="23" customFormat="false" ht="27.75" hidden="false" customHeight="true" outlineLevel="0" collapsed="false">
      <c r="A23" s="298" t="s">
        <v>610</v>
      </c>
      <c r="B23" s="299" t="s">
        <v>611</v>
      </c>
    </row>
    <row r="24" customFormat="false" ht="16.5" hidden="false" customHeight="false" outlineLevel="0" collapsed="false">
      <c r="A24" s="298" t="s">
        <v>612</v>
      </c>
      <c r="B24" s="299" t="s">
        <v>613</v>
      </c>
    </row>
    <row r="25" customFormat="false" ht="16.5" hidden="false" customHeight="false" outlineLevel="0" collapsed="false">
      <c r="A25" s="301" t="s">
        <v>614</v>
      </c>
      <c r="B25" s="299" t="n">
        <v>2024</v>
      </c>
    </row>
    <row r="26" customFormat="false" ht="16.5" hidden="false" customHeight="false" outlineLevel="0" collapsed="false">
      <c r="A26" s="302" t="s">
        <v>615</v>
      </c>
      <c r="B26" s="299" t="s">
        <v>616</v>
      </c>
    </row>
    <row r="27" customFormat="false" ht="15" hidden="false" customHeight="false" outlineLevel="0" collapsed="false">
      <c r="A27" s="303" t="s">
        <v>617</v>
      </c>
      <c r="B27" s="299" t="n">
        <v>397.4894927</v>
      </c>
    </row>
    <row r="28" customFormat="false" ht="16.5" hidden="false" customHeight="false" outlineLevel="0" collapsed="false">
      <c r="A28" s="304" t="s">
        <v>618</v>
      </c>
      <c r="B28" s="305" t="s">
        <v>619</v>
      </c>
    </row>
    <row r="29" customFormat="false" ht="29.25" hidden="false" customHeight="false" outlineLevel="0" collapsed="false">
      <c r="A29" s="306" t="s">
        <v>620</v>
      </c>
      <c r="B29" s="305" t="n">
        <f aca="false">B30</f>
        <v>394.957537976</v>
      </c>
    </row>
    <row r="30" customFormat="false" ht="29.25" hidden="false" customHeight="false" outlineLevel="0" collapsed="false">
      <c r="A30" s="306" t="s">
        <v>621</v>
      </c>
      <c r="B30" s="305" t="n">
        <f aca="false">B34+B39+B50+B66+B55+B44+B60+B86+B71+B76+B81</f>
        <v>394.957537976</v>
      </c>
    </row>
    <row r="31" customFormat="false" ht="16.5" hidden="false" customHeight="false" outlineLevel="0" collapsed="false">
      <c r="A31" s="304" t="s">
        <v>622</v>
      </c>
      <c r="B31" s="305" t="s">
        <v>23</v>
      </c>
    </row>
    <row r="32" customFormat="false" ht="29.25" hidden="false" customHeight="false" outlineLevel="0" collapsed="false">
      <c r="A32" s="306" t="s">
        <v>623</v>
      </c>
      <c r="B32" s="305" t="s">
        <v>23</v>
      </c>
    </row>
    <row r="33" customFormat="false" ht="29.25" hidden="false" customHeight="false" outlineLevel="0" collapsed="false">
      <c r="A33" s="306" t="s">
        <v>624</v>
      </c>
      <c r="B33" s="299"/>
    </row>
    <row r="34" customFormat="false" ht="16.5" hidden="false" customHeight="false" outlineLevel="0" collapsed="false">
      <c r="A34" s="304" t="s">
        <v>625</v>
      </c>
      <c r="B34" s="299" t="n">
        <v>1.37</v>
      </c>
    </row>
    <row r="35" customFormat="false" ht="16.5" hidden="false" customHeight="false" outlineLevel="0" collapsed="false">
      <c r="A35" s="304" t="s">
        <v>626</v>
      </c>
      <c r="B35" s="307" t="n">
        <f aca="false">B34/B27</f>
        <v>0.00344663198690887</v>
      </c>
    </row>
    <row r="36" customFormat="false" ht="16.5" hidden="false" customHeight="false" outlineLevel="0" collapsed="false">
      <c r="A36" s="304" t="s">
        <v>627</v>
      </c>
      <c r="B36" s="299" t="n">
        <v>1.37</v>
      </c>
    </row>
    <row r="37" customFormat="false" ht="16.5" hidden="false" customHeight="false" outlineLevel="0" collapsed="false">
      <c r="A37" s="304" t="s">
        <v>628</v>
      </c>
      <c r="B37" s="299" t="n">
        <v>1.37</v>
      </c>
    </row>
    <row r="38" customFormat="false" ht="16.5" hidden="false" customHeight="false" outlineLevel="0" collapsed="false">
      <c r="A38" s="306" t="s">
        <v>629</v>
      </c>
      <c r="B38" s="299"/>
    </row>
    <row r="39" customFormat="false" ht="16.5" hidden="false" customHeight="false" outlineLevel="0" collapsed="false">
      <c r="A39" s="304" t="s">
        <v>630</v>
      </c>
      <c r="B39" s="299" t="n">
        <v>7.116</v>
      </c>
    </row>
    <row r="40" customFormat="false" ht="16.5" hidden="false" customHeight="false" outlineLevel="0" collapsed="false">
      <c r="A40" s="304" t="s">
        <v>626</v>
      </c>
      <c r="B40" s="308" t="n">
        <f aca="false">B39/B27</f>
        <v>0.0179023600137544</v>
      </c>
    </row>
    <row r="41" customFormat="false" ht="16.5" hidden="false" customHeight="false" outlineLevel="0" collapsed="false">
      <c r="A41" s="304" t="s">
        <v>627</v>
      </c>
      <c r="B41" s="299" t="n">
        <v>7.116</v>
      </c>
    </row>
    <row r="42" customFormat="false" ht="16.5" hidden="false" customHeight="false" outlineLevel="0" collapsed="false">
      <c r="A42" s="304" t="s">
        <v>628</v>
      </c>
      <c r="B42" s="299" t="n">
        <v>5.93</v>
      </c>
    </row>
    <row r="43" customFormat="false" ht="16.5" hidden="false" customHeight="false" outlineLevel="0" collapsed="false">
      <c r="A43" s="306" t="s">
        <v>571</v>
      </c>
      <c r="B43" s="299"/>
    </row>
    <row r="44" customFormat="false" ht="16.5" hidden="false" customHeight="false" outlineLevel="0" collapsed="false">
      <c r="A44" s="304" t="s">
        <v>631</v>
      </c>
      <c r="B44" s="299" t="n">
        <v>1.186</v>
      </c>
    </row>
    <row r="45" customFormat="false" ht="16.5" hidden="false" customHeight="false" outlineLevel="0" collapsed="false">
      <c r="A45" s="304" t="s">
        <v>626</v>
      </c>
      <c r="B45" s="308" t="n">
        <f aca="false">B44/B27</f>
        <v>0.00298372666895907</v>
      </c>
    </row>
    <row r="46" customFormat="false" ht="16.5" hidden="false" customHeight="false" outlineLevel="0" collapsed="false">
      <c r="A46" s="304" t="s">
        <v>627</v>
      </c>
      <c r="B46" s="299" t="n">
        <v>0.2678856</v>
      </c>
    </row>
    <row r="47" customFormat="false" ht="16.5" hidden="false" customHeight="false" outlineLevel="0" collapsed="false">
      <c r="A47" s="304" t="s">
        <v>628</v>
      </c>
      <c r="B47" s="299" t="n">
        <v>0.223238</v>
      </c>
    </row>
    <row r="48" customFormat="false" ht="29.25" hidden="false" customHeight="false" outlineLevel="0" collapsed="false">
      <c r="A48" s="306" t="s">
        <v>632</v>
      </c>
      <c r="B48" s="299" t="s">
        <v>23</v>
      </c>
    </row>
    <row r="49" customFormat="false" ht="30.75" hidden="false" customHeight="false" outlineLevel="0" collapsed="false">
      <c r="A49" s="304" t="s">
        <v>633</v>
      </c>
      <c r="B49" s="299" t="s">
        <v>634</v>
      </c>
    </row>
    <row r="50" customFormat="false" ht="16.5" hidden="false" customHeight="false" outlineLevel="0" collapsed="false">
      <c r="A50" s="304" t="s">
        <v>635</v>
      </c>
      <c r="B50" s="299" t="n">
        <f aca="false">B52</f>
        <v>39.629204376</v>
      </c>
    </row>
    <row r="51" customFormat="false" ht="16.5" hidden="false" customHeight="false" outlineLevel="0" collapsed="false">
      <c r="A51" s="304" t="s">
        <v>626</v>
      </c>
      <c r="B51" s="308" t="n">
        <f aca="false">B50/B27</f>
        <v>0.0996987470204895</v>
      </c>
    </row>
    <row r="52" customFormat="false" ht="16.5" hidden="false" customHeight="false" outlineLevel="0" collapsed="false">
      <c r="A52" s="304" t="s">
        <v>627</v>
      </c>
      <c r="B52" s="299" t="n">
        <f aca="false">B53*1.2</f>
        <v>39.629204376</v>
      </c>
    </row>
    <row r="53" customFormat="false" ht="16.5" hidden="false" customHeight="false" outlineLevel="0" collapsed="false">
      <c r="A53" s="304" t="s">
        <v>628</v>
      </c>
      <c r="B53" s="299" t="n">
        <f aca="false">28.40375365+4.62058333</f>
        <v>33.02433698</v>
      </c>
    </row>
    <row r="54" customFormat="false" ht="16.5" hidden="false" customHeight="false" outlineLevel="0" collapsed="false">
      <c r="A54" s="306" t="s">
        <v>636</v>
      </c>
      <c r="B54" s="299" t="s">
        <v>23</v>
      </c>
    </row>
    <row r="55" customFormat="false" ht="16.5" hidden="false" customHeight="false" outlineLevel="0" collapsed="false">
      <c r="A55" s="304" t="s">
        <v>630</v>
      </c>
      <c r="B55" s="299" t="n">
        <v>297.891</v>
      </c>
    </row>
    <row r="56" customFormat="false" ht="16.5" hidden="false" customHeight="false" outlineLevel="0" collapsed="false">
      <c r="A56" s="304" t="s">
        <v>626</v>
      </c>
      <c r="B56" s="309" t="n">
        <f aca="false">B55/B27</f>
        <v>0.749431130811876</v>
      </c>
    </row>
    <row r="57" customFormat="false" ht="16.5" hidden="false" customHeight="false" outlineLevel="0" collapsed="false">
      <c r="A57" s="304" t="s">
        <v>627</v>
      </c>
      <c r="B57" s="299" t="n">
        <f aca="false">127.7527296+4.2926268+134.3272704+23.16482735</f>
        <v>289.53745415</v>
      </c>
    </row>
    <row r="58" customFormat="false" ht="16.5" hidden="false" customHeight="false" outlineLevel="0" collapsed="false">
      <c r="A58" s="304" t="s">
        <v>628</v>
      </c>
      <c r="B58" s="299" t="n">
        <f aca="false">106.460608+3.577189+111.939392+19.30402279+2.824602</f>
        <v>244.10581379</v>
      </c>
    </row>
    <row r="59" customFormat="false" ht="16.5" hidden="false" customHeight="false" outlineLevel="0" collapsed="false">
      <c r="A59" s="306" t="s">
        <v>637</v>
      </c>
      <c r="B59" s="299"/>
    </row>
    <row r="60" customFormat="false" ht="16.5" hidden="false" customHeight="false" outlineLevel="0" collapsed="false">
      <c r="A60" s="304" t="s">
        <v>631</v>
      </c>
      <c r="B60" s="299" t="n">
        <v>44.509</v>
      </c>
    </row>
    <row r="61" customFormat="false" ht="16.5" hidden="false" customHeight="false" outlineLevel="0" collapsed="false">
      <c r="A61" s="304" t="s">
        <v>626</v>
      </c>
      <c r="B61" s="309" t="n">
        <f aca="false">B60/B27</f>
        <v>0.111975286938195</v>
      </c>
    </row>
    <row r="62" customFormat="false" ht="16.5" hidden="false" customHeight="false" outlineLevel="0" collapsed="false">
      <c r="A62" s="304" t="s">
        <v>627</v>
      </c>
      <c r="B62" s="299" t="n">
        <v>44.509</v>
      </c>
    </row>
    <row r="63" customFormat="false" ht="16.5" hidden="false" customHeight="false" outlineLevel="0" collapsed="false">
      <c r="A63" s="304" t="s">
        <v>628</v>
      </c>
      <c r="B63" s="299" t="n">
        <v>37.0908333333333</v>
      </c>
    </row>
    <row r="64" customFormat="false" ht="29.25" hidden="false" customHeight="false" outlineLevel="0" collapsed="false">
      <c r="A64" s="306" t="s">
        <v>638</v>
      </c>
      <c r="B64" s="299" t="s">
        <v>23</v>
      </c>
    </row>
    <row r="65" customFormat="false" ht="45.75" hidden="false" customHeight="false" outlineLevel="0" collapsed="false">
      <c r="A65" s="306" t="s">
        <v>639</v>
      </c>
      <c r="B65" s="299" t="s">
        <v>640</v>
      </c>
    </row>
    <row r="66" customFormat="false" ht="16.5" hidden="false" customHeight="false" outlineLevel="0" collapsed="false">
      <c r="A66" s="304" t="s">
        <v>641</v>
      </c>
      <c r="B66" s="299" t="n">
        <f aca="false">B69</f>
        <v>0.3968</v>
      </c>
    </row>
    <row r="67" customFormat="false" ht="16.5" hidden="false" customHeight="false" outlineLevel="0" collapsed="false">
      <c r="A67" s="304" t="s">
        <v>626</v>
      </c>
      <c r="B67" s="308" t="n">
        <f aca="false">B66/B27</f>
        <v>0.000998265381317839</v>
      </c>
    </row>
    <row r="68" customFormat="false" ht="16.5" hidden="false" customHeight="false" outlineLevel="0" collapsed="false">
      <c r="A68" s="304" t="s">
        <v>627</v>
      </c>
      <c r="B68" s="299" t="s">
        <v>23</v>
      </c>
    </row>
    <row r="69" customFormat="false" ht="16.5" hidden="false" customHeight="false" outlineLevel="0" collapsed="false">
      <c r="A69" s="304" t="s">
        <v>628</v>
      </c>
      <c r="B69" s="299" t="n">
        <v>0.3968</v>
      </c>
    </row>
    <row r="70" customFormat="false" ht="16.5" hidden="false" customHeight="false" outlineLevel="0" collapsed="false">
      <c r="A70" s="306" t="s">
        <v>642</v>
      </c>
      <c r="B70" s="299" t="s">
        <v>23</v>
      </c>
    </row>
    <row r="71" customFormat="false" ht="16.5" hidden="false" customHeight="false" outlineLevel="0" collapsed="false">
      <c r="A71" s="304" t="s">
        <v>641</v>
      </c>
      <c r="B71" s="299" t="n">
        <v>0.019374</v>
      </c>
    </row>
    <row r="72" customFormat="false" ht="16.5" hidden="false" customHeight="false" outlineLevel="0" collapsed="false">
      <c r="A72" s="304" t="s">
        <v>626</v>
      </c>
      <c r="B72" s="308" t="n">
        <f aca="false">B71/B27</f>
        <v>4.87409110323887E-005</v>
      </c>
    </row>
    <row r="73" customFormat="false" ht="16.5" hidden="false" customHeight="false" outlineLevel="0" collapsed="false">
      <c r="A73" s="304" t="s">
        <v>627</v>
      </c>
      <c r="B73" s="299" t="n">
        <v>0.019374</v>
      </c>
    </row>
    <row r="74" customFormat="false" ht="16.5" hidden="false" customHeight="false" outlineLevel="0" collapsed="false">
      <c r="A74" s="304" t="s">
        <v>628</v>
      </c>
      <c r="B74" s="299" t="n">
        <v>0.016145</v>
      </c>
    </row>
    <row r="75" customFormat="false" ht="16.5" hidden="false" customHeight="false" outlineLevel="0" collapsed="false">
      <c r="A75" s="306" t="s">
        <v>643</v>
      </c>
      <c r="B75" s="299" t="s">
        <v>23</v>
      </c>
    </row>
    <row r="76" customFormat="false" ht="16.5" hidden="false" customHeight="false" outlineLevel="0" collapsed="false">
      <c r="A76" s="304" t="s">
        <v>644</v>
      </c>
      <c r="B76" s="299" t="n">
        <v>0.7153751</v>
      </c>
    </row>
    <row r="77" customFormat="false" ht="16.5" hidden="false" customHeight="false" outlineLevel="0" collapsed="false">
      <c r="A77" s="304" t="s">
        <v>626</v>
      </c>
      <c r="B77" s="308" t="n">
        <f aca="false">B76/B27</f>
        <v>0.0017997333593417</v>
      </c>
    </row>
    <row r="78" customFormat="false" ht="16.5" hidden="false" customHeight="false" outlineLevel="0" collapsed="false">
      <c r="A78" s="304" t="s">
        <v>627</v>
      </c>
      <c r="B78" s="299" t="n">
        <v>0.7153751</v>
      </c>
    </row>
    <row r="79" customFormat="false" ht="16.5" hidden="false" customHeight="false" outlineLevel="0" collapsed="false">
      <c r="A79" s="304" t="s">
        <v>628</v>
      </c>
      <c r="B79" s="299" t="n">
        <v>0.59614592</v>
      </c>
    </row>
    <row r="80" customFormat="false" ht="16.5" hidden="false" customHeight="false" outlineLevel="0" collapsed="false">
      <c r="A80" s="306" t="s">
        <v>645</v>
      </c>
      <c r="B80" s="299" t="s">
        <v>23</v>
      </c>
    </row>
    <row r="81" customFormat="false" ht="16.5" hidden="false" customHeight="false" outlineLevel="0" collapsed="false">
      <c r="A81" s="304" t="s">
        <v>644</v>
      </c>
      <c r="B81" s="299" t="n">
        <v>0.7208345</v>
      </c>
    </row>
    <row r="82" customFormat="false" ht="16.5" hidden="false" customHeight="false" outlineLevel="0" collapsed="false">
      <c r="A82" s="304" t="s">
        <v>626</v>
      </c>
      <c r="B82" s="308" t="n">
        <f aca="false">B81/B27</f>
        <v>0.00181346806202005</v>
      </c>
    </row>
    <row r="83" customFormat="false" ht="16.5" hidden="false" customHeight="false" outlineLevel="0" collapsed="false">
      <c r="A83" s="304" t="s">
        <v>627</v>
      </c>
      <c r="B83" s="299" t="n">
        <v>0.7208345</v>
      </c>
    </row>
    <row r="84" customFormat="false" ht="16.5" hidden="false" customHeight="false" outlineLevel="0" collapsed="false">
      <c r="A84" s="304" t="s">
        <v>628</v>
      </c>
      <c r="B84" s="299" t="n">
        <v>0.60069542</v>
      </c>
    </row>
    <row r="85" customFormat="false" ht="16.5" hidden="false" customHeight="false" outlineLevel="0" collapsed="false">
      <c r="A85" s="306" t="s">
        <v>646</v>
      </c>
      <c r="B85" s="299" t="s">
        <v>23</v>
      </c>
    </row>
    <row r="86" customFormat="false" ht="16.5" hidden="false" customHeight="false" outlineLevel="0" collapsed="false">
      <c r="A86" s="304" t="s">
        <v>631</v>
      </c>
      <c r="B86" s="299" t="n">
        <v>1.40395</v>
      </c>
    </row>
    <row r="87" customFormat="false" ht="16.5" hidden="false" customHeight="false" outlineLevel="0" collapsed="false">
      <c r="A87" s="304" t="s">
        <v>626</v>
      </c>
      <c r="B87" s="308" t="n">
        <f aca="false">B86/B27</f>
        <v>0.00353204304965015</v>
      </c>
    </row>
    <row r="88" customFormat="false" ht="16.5" hidden="false" customHeight="false" outlineLevel="0" collapsed="false">
      <c r="A88" s="304" t="s">
        <v>627</v>
      </c>
      <c r="B88" s="299" t="n">
        <f aca="false">B86</f>
        <v>1.40395</v>
      </c>
    </row>
    <row r="89" customFormat="false" ht="16.5" hidden="false" customHeight="false" outlineLevel="0" collapsed="false">
      <c r="A89" s="304" t="s">
        <v>628</v>
      </c>
      <c r="B89" s="299" t="n">
        <v>1.16996</v>
      </c>
    </row>
    <row r="90" customFormat="false" ht="29.25" hidden="false" customHeight="false" outlineLevel="0" collapsed="false">
      <c r="A90" s="310" t="s">
        <v>647</v>
      </c>
      <c r="B90" s="299" t="s">
        <v>23</v>
      </c>
    </row>
    <row r="91" customFormat="false" ht="16.5" hidden="false" customHeight="false" outlineLevel="0" collapsed="false">
      <c r="A91" s="311" t="s">
        <v>622</v>
      </c>
      <c r="B91" s="299" t="s">
        <v>23</v>
      </c>
    </row>
    <row r="92" customFormat="false" ht="16.5" hidden="false" customHeight="false" outlineLevel="0" collapsed="false">
      <c r="A92" s="311" t="s">
        <v>648</v>
      </c>
      <c r="B92" s="299" t="s">
        <v>23</v>
      </c>
    </row>
    <row r="93" customFormat="false" ht="16.5" hidden="false" customHeight="false" outlineLevel="0" collapsed="false">
      <c r="A93" s="311" t="s">
        <v>649</v>
      </c>
      <c r="B93" s="299" t="s">
        <v>23</v>
      </c>
    </row>
    <row r="94" customFormat="false" ht="16.5" hidden="false" customHeight="false" outlineLevel="0" collapsed="false">
      <c r="A94" s="311" t="s">
        <v>650</v>
      </c>
      <c r="B94" s="299" t="s">
        <v>23</v>
      </c>
    </row>
    <row r="95" customFormat="false" ht="16.5" hidden="false" customHeight="false" outlineLevel="0" collapsed="false">
      <c r="A95" s="301" t="s">
        <v>651</v>
      </c>
      <c r="B95" s="308" t="n">
        <f aca="false">B96/'6.2. Паспорт фин осв ввод'!D24</f>
        <v>0.993648157079952</v>
      </c>
    </row>
    <row r="96" customFormat="false" ht="16.5" hidden="false" customHeight="false" outlineLevel="0" collapsed="false">
      <c r="A96" s="301" t="s">
        <v>652</v>
      </c>
      <c r="B96" s="299" t="n">
        <f aca="false">43.31251291+18.56219024+44.39616771+0.84053088+125.71076235+4.2926268+134.3384304+0.07769739+0.16953873+0.60360205+0.85715598+0.1671597+23.49790949-1-0.86158275</f>
        <v>394.96470188</v>
      </c>
      <c r="E96" s="312"/>
    </row>
    <row r="97" customFormat="false" ht="16.5" hidden="false" customHeight="false" outlineLevel="0" collapsed="false">
      <c r="A97" s="301" t="s">
        <v>653</v>
      </c>
      <c r="B97" s="308" t="n">
        <f aca="false">B98/'6.2. Паспорт фин осв ввод'!D30</f>
        <v>0.994618496208671</v>
      </c>
      <c r="E97" s="312"/>
    </row>
    <row r="98" customFormat="false" ht="16.5" hidden="false" customHeight="false" outlineLevel="0" collapsed="false">
      <c r="A98" s="302" t="s">
        <v>654</v>
      </c>
      <c r="B98" s="299" t="n">
        <f aca="false">35.75993258+11.06013138+40.6484578+0.7004424+101.7950013+3.577189+111.948692+0.06474782+0.14128228+0.50300171+0.71429665+0.13929975+19.58159124+2.824602</f>
        <v>329.45866791</v>
      </c>
      <c r="E98" s="312"/>
    </row>
    <row r="99" customFormat="false" ht="15.75" hidden="false" customHeight="true" outlineLevel="0" collapsed="false">
      <c r="A99" s="310" t="s">
        <v>655</v>
      </c>
      <c r="B99" s="313" t="s">
        <v>23</v>
      </c>
    </row>
    <row r="100" customFormat="false" ht="16.5" hidden="false" customHeight="false" outlineLevel="0" collapsed="false">
      <c r="A100" s="314" t="s">
        <v>656</v>
      </c>
      <c r="B100" s="313" t="s">
        <v>23</v>
      </c>
    </row>
    <row r="101" customFormat="false" ht="16.5" hidden="false" customHeight="false" outlineLevel="0" collapsed="false">
      <c r="A101" s="314" t="s">
        <v>657</v>
      </c>
      <c r="B101" s="313" t="s">
        <v>658</v>
      </c>
    </row>
    <row r="102" customFormat="false" ht="16.5" hidden="false" customHeight="false" outlineLevel="0" collapsed="false">
      <c r="A102" s="314" t="s">
        <v>659</v>
      </c>
      <c r="B102" s="313" t="s">
        <v>23</v>
      </c>
    </row>
    <row r="103" customFormat="false" ht="16.5" hidden="false" customHeight="false" outlineLevel="0" collapsed="false">
      <c r="A103" s="314" t="s">
        <v>660</v>
      </c>
      <c r="B103" s="313" t="s">
        <v>23</v>
      </c>
    </row>
    <row r="104" customFormat="false" ht="16.5" hidden="false" customHeight="false" outlineLevel="0" collapsed="false">
      <c r="A104" s="315" t="s">
        <v>661</v>
      </c>
      <c r="B104" s="313" t="s">
        <v>662</v>
      </c>
    </row>
    <row r="105" customFormat="false" ht="30.75" hidden="false" customHeight="false" outlineLevel="0" collapsed="false">
      <c r="A105" s="311" t="s">
        <v>663</v>
      </c>
      <c r="B105" s="299" t="s">
        <v>23</v>
      </c>
    </row>
    <row r="106" customFormat="false" ht="29.25" hidden="false" customHeight="false" outlineLevel="0" collapsed="false">
      <c r="A106" s="301" t="s">
        <v>664</v>
      </c>
      <c r="B106" s="299" t="s">
        <v>23</v>
      </c>
    </row>
    <row r="107" customFormat="false" ht="16.5" hidden="false" customHeight="false" outlineLevel="0" collapsed="false">
      <c r="A107" s="311" t="s">
        <v>622</v>
      </c>
      <c r="B107" s="299" t="s">
        <v>23</v>
      </c>
    </row>
    <row r="108" customFormat="false" ht="16.5" hidden="false" customHeight="false" outlineLevel="0" collapsed="false">
      <c r="A108" s="311" t="s">
        <v>665</v>
      </c>
      <c r="B108" s="299" t="s">
        <v>23</v>
      </c>
    </row>
    <row r="109" customFormat="false" ht="16.5" hidden="false" customHeight="false" outlineLevel="0" collapsed="false">
      <c r="A109" s="311" t="s">
        <v>666</v>
      </c>
      <c r="B109" s="299" t="s">
        <v>23</v>
      </c>
    </row>
    <row r="110" customFormat="false" ht="16.5" hidden="false" customHeight="false" outlineLevel="0" collapsed="false">
      <c r="A110" s="316" t="s">
        <v>667</v>
      </c>
      <c r="B110" s="299" t="s">
        <v>23</v>
      </c>
    </row>
    <row r="111" customFormat="false" ht="16.5" hidden="false" customHeight="false" outlineLevel="0" collapsed="false">
      <c r="A111" s="301" t="s">
        <v>668</v>
      </c>
      <c r="B111" s="299" t="s">
        <v>23</v>
      </c>
    </row>
    <row r="112" customFormat="false" ht="16.5" hidden="false" customHeight="false" outlineLevel="0" collapsed="false">
      <c r="A112" s="314" t="s">
        <v>669</v>
      </c>
      <c r="B112" s="299" t="s">
        <v>23</v>
      </c>
    </row>
    <row r="113" customFormat="false" ht="16.5" hidden="false" customHeight="false" outlineLevel="0" collapsed="false">
      <c r="A113" s="314" t="s">
        <v>670</v>
      </c>
      <c r="B113" s="299" t="s">
        <v>23</v>
      </c>
    </row>
    <row r="114" customFormat="false" ht="16.5" hidden="false" customHeight="false" outlineLevel="0" collapsed="false">
      <c r="A114" s="314" t="s">
        <v>671</v>
      </c>
      <c r="B114" s="299" t="s">
        <v>23</v>
      </c>
    </row>
    <row r="115" customFormat="false" ht="45.75" hidden="false" customHeight="false" outlineLevel="0" collapsed="false">
      <c r="A115" s="317" t="s">
        <v>672</v>
      </c>
      <c r="B115" s="318" t="s">
        <v>673</v>
      </c>
    </row>
    <row r="116" customFormat="false" ht="24.85" hidden="false" customHeight="true" outlineLevel="0" collapsed="false">
      <c r="A116" s="310" t="s">
        <v>674</v>
      </c>
      <c r="B116" s="318" t="s">
        <v>675</v>
      </c>
    </row>
    <row r="117" customFormat="false" ht="15" hidden="false" customHeight="false" outlineLevel="0" collapsed="false">
      <c r="A117" s="314" t="s">
        <v>676</v>
      </c>
      <c r="B117" s="318"/>
    </row>
    <row r="118" customFormat="false" ht="15" hidden="false" customHeight="false" outlineLevel="0" collapsed="false">
      <c r="A118" s="314" t="s">
        <v>677</v>
      </c>
      <c r="B118" s="318"/>
    </row>
    <row r="119" customFormat="false" ht="15" hidden="false" customHeight="false" outlineLevel="0" collapsed="false">
      <c r="A119" s="314" t="s">
        <v>678</v>
      </c>
      <c r="B119" s="318"/>
    </row>
    <row r="120" customFormat="false" ht="15" hidden="false" customHeight="false" outlineLevel="0" collapsed="false">
      <c r="A120" s="314" t="s">
        <v>679</v>
      </c>
      <c r="B120" s="318"/>
    </row>
    <row r="121" customFormat="false" ht="15" hidden="false" customHeight="false" outlineLevel="0" collapsed="false">
      <c r="A121" s="319" t="s">
        <v>680</v>
      </c>
      <c r="B121" s="318"/>
    </row>
    <row r="124" customFormat="false" ht="15.75" hidden="false" customHeight="false" outlineLevel="0" collapsed="false">
      <c r="A124" s="320"/>
      <c r="B124" s="321"/>
    </row>
    <row r="125" customFormat="false" ht="15.75" hidden="false" customHeight="false" outlineLevel="0" collapsed="false">
      <c r="B125" s="322"/>
    </row>
    <row r="126" customFormat="false" ht="15.75" hidden="false" customHeight="false" outlineLevel="0" collapsed="false">
      <c r="B126" s="323"/>
    </row>
  </sheetData>
  <mergeCells count="10">
    <mergeCell ref="A5:B5"/>
    <mergeCell ref="A7:B7"/>
    <mergeCell ref="A9:B9"/>
    <mergeCell ref="A10:B10"/>
    <mergeCell ref="A12:B12"/>
    <mergeCell ref="A13:B13"/>
    <mergeCell ref="A15:B15"/>
    <mergeCell ref="A16:B16"/>
    <mergeCell ref="A18:B18"/>
    <mergeCell ref="B116:B121"/>
  </mergeCells>
  <conditionalFormatting sqref="B22">
    <cfRule type="cellIs" priority="2" operator="equal" aboveAverage="0" equalAverage="0" bottom="0" percent="0" rank="0" text="" dxfId="35">
      <formula>""</formula>
    </cfRule>
    <cfRule type="cellIs" priority="3" operator="equal" aboveAverage="0" equalAverage="0" bottom="0" percent="0" rank="0" text="" dxfId="36">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366"/>
  <sheetViews>
    <sheetView showFormulas="false" showGridLines="true" showRowColHeaders="true" showZeros="true" rightToLeft="false" tabSelected="false" showOutlineSymbols="true" defaultGridColor="true" view="pageBreakPreview" topLeftCell="H1" colorId="64" zoomScale="100" zoomScaleNormal="100" zoomScalePageLayoutView="100" workbookViewId="0">
      <selection pane="topLeft" activeCell="A5" activeCellId="0" sqref="A5"/>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44" t="str">
        <f aca="false">'1. паспорт местоположение'!A5:C5</f>
        <v>Год раскрытия информации: 2025 год</v>
      </c>
      <c r="B4" s="44"/>
      <c r="C4" s="44"/>
      <c r="D4" s="44"/>
      <c r="E4" s="44"/>
      <c r="F4" s="44"/>
      <c r="G4" s="44"/>
      <c r="H4" s="44"/>
      <c r="I4" s="44"/>
      <c r="J4" s="44"/>
      <c r="K4" s="44"/>
      <c r="L4" s="44"/>
      <c r="M4" s="44"/>
      <c r="N4" s="44"/>
      <c r="O4" s="44"/>
      <c r="P4" s="44"/>
      <c r="Q4" s="44"/>
      <c r="R4" s="44"/>
      <c r="S4" s="44"/>
    </row>
    <row r="5" s="3" customFormat="true" ht="18" hidden="false" customHeight="false" outlineLevel="0" collapsed="false">
      <c r="A5" s="45"/>
      <c r="B5" s="46"/>
      <c r="C5" s="46"/>
      <c r="D5" s="46"/>
      <c r="E5" s="46"/>
      <c r="F5" s="46"/>
      <c r="G5" s="46"/>
      <c r="H5" s="46"/>
      <c r="I5" s="46"/>
      <c r="J5" s="46"/>
      <c r="K5" s="46"/>
      <c r="L5" s="46"/>
      <c r="M5" s="46"/>
      <c r="N5" s="46"/>
      <c r="O5" s="46"/>
      <c r="P5" s="46"/>
      <c r="Q5" s="46"/>
      <c r="R5" s="46"/>
      <c r="S5" s="46"/>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7" t="str">
        <f aca="false">'1. паспорт местоположение'!A9:C9</f>
        <v>АО "Южные электрические сети Камчатки"</v>
      </c>
      <c r="B8" s="47"/>
      <c r="C8" s="47"/>
      <c r="D8" s="47"/>
      <c r="E8" s="47"/>
      <c r="F8" s="47"/>
      <c r="G8" s="47"/>
      <c r="H8" s="47"/>
      <c r="I8" s="47"/>
      <c r="J8" s="47"/>
      <c r="K8" s="47"/>
      <c r="L8" s="47"/>
      <c r="M8" s="47"/>
      <c r="N8" s="47"/>
      <c r="O8" s="47"/>
      <c r="P8" s="47"/>
      <c r="Q8" s="47"/>
      <c r="R8" s="47"/>
      <c r="S8" s="47"/>
      <c r="T8" s="11"/>
      <c r="U8" s="11"/>
      <c r="V8" s="11"/>
      <c r="W8" s="11"/>
      <c r="X8" s="11"/>
      <c r="Y8" s="11"/>
      <c r="Z8" s="11"/>
      <c r="AA8" s="11"/>
      <c r="AB8" s="11"/>
    </row>
    <row r="9" s="3" customFormat="true" ht="18.75" hidden="false" customHeight="false" outlineLevel="0" collapsed="false">
      <c r="A9" s="27" t="s">
        <v>6</v>
      </c>
      <c r="B9" s="27"/>
      <c r="C9" s="27"/>
      <c r="D9" s="27"/>
      <c r="E9" s="27"/>
      <c r="F9" s="27"/>
      <c r="G9" s="27"/>
      <c r="H9" s="27"/>
      <c r="I9" s="27"/>
      <c r="J9" s="27"/>
      <c r="K9" s="27"/>
      <c r="L9" s="27"/>
      <c r="M9" s="27"/>
      <c r="N9" s="27"/>
      <c r="O9" s="27"/>
      <c r="P9" s="27"/>
      <c r="Q9" s="27"/>
      <c r="R9" s="27"/>
      <c r="S9" s="27"/>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10" t="str">
        <f aca="false">'1. паспорт местоположение'!A12:C12</f>
        <v>I_525-ДГ-9</v>
      </c>
      <c r="B11" s="10"/>
      <c r="C11" s="10"/>
      <c r="D11" s="10"/>
      <c r="E11" s="10"/>
      <c r="F11" s="10"/>
      <c r="G11" s="10"/>
      <c r="H11" s="10"/>
      <c r="I11" s="10"/>
      <c r="J11" s="10"/>
      <c r="K11" s="10"/>
      <c r="L11" s="10"/>
      <c r="M11" s="10"/>
      <c r="N11" s="10"/>
      <c r="O11" s="10"/>
      <c r="P11" s="10"/>
      <c r="Q11" s="10"/>
      <c r="R11" s="10"/>
      <c r="S11" s="10"/>
      <c r="T11" s="11"/>
      <c r="U11" s="11"/>
      <c r="V11" s="11"/>
      <c r="W11" s="11"/>
      <c r="X11" s="11"/>
      <c r="Y11" s="11"/>
      <c r="Z11" s="11"/>
      <c r="AA11" s="11"/>
      <c r="AB11" s="11"/>
    </row>
    <row r="12" s="3" customFormat="tru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8.75" hidden="false" customHeight="false" outlineLevel="0" collapsed="false">
      <c r="A14" s="47" t="str">
        <f aca="false">'1. паспорт местоположение'!A15:C15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4" s="47"/>
      <c r="C14" s="47"/>
      <c r="D14" s="47"/>
      <c r="E14" s="47"/>
      <c r="F14" s="47"/>
      <c r="G14" s="47"/>
      <c r="H14" s="47"/>
      <c r="I14" s="47"/>
      <c r="J14" s="47"/>
      <c r="K14" s="47"/>
      <c r="L14" s="47"/>
      <c r="M14" s="47"/>
      <c r="N14" s="47"/>
      <c r="O14" s="47"/>
      <c r="P14" s="47"/>
      <c r="Q14" s="47"/>
      <c r="R14" s="47"/>
      <c r="S14" s="47"/>
      <c r="T14" s="14"/>
      <c r="U14" s="14"/>
      <c r="V14" s="14"/>
      <c r="W14" s="14"/>
      <c r="X14" s="14"/>
      <c r="Y14" s="14"/>
      <c r="Z14" s="14"/>
      <c r="AA14" s="14"/>
      <c r="AB14" s="14"/>
    </row>
    <row r="15" s="20" customFormat="true" ht="15" hidden="false" customHeight="true" outlineLevel="0" collapsed="false">
      <c r="A15" s="27" t="s">
        <v>10</v>
      </c>
      <c r="B15" s="27"/>
      <c r="C15" s="27"/>
      <c r="D15" s="27"/>
      <c r="E15" s="27"/>
      <c r="F15" s="27"/>
      <c r="G15" s="27"/>
      <c r="H15" s="27"/>
      <c r="I15" s="27"/>
      <c r="J15" s="27"/>
      <c r="K15" s="27"/>
      <c r="L15" s="27"/>
      <c r="M15" s="27"/>
      <c r="N15" s="27"/>
      <c r="O15" s="27"/>
      <c r="P15" s="27"/>
      <c r="Q15" s="27"/>
      <c r="R15" s="27"/>
      <c r="S15" s="27"/>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8"/>
      <c r="B18" s="48"/>
      <c r="C18" s="48"/>
      <c r="D18" s="48"/>
      <c r="E18" s="48"/>
      <c r="F18" s="48"/>
      <c r="G18" s="48"/>
      <c r="H18" s="48"/>
      <c r="I18" s="48"/>
      <c r="J18" s="48"/>
      <c r="K18" s="48"/>
      <c r="L18" s="48"/>
      <c r="M18" s="48"/>
      <c r="N18" s="48"/>
      <c r="O18" s="48"/>
      <c r="P18" s="48"/>
      <c r="Q18" s="48"/>
      <c r="R18" s="48"/>
      <c r="S18" s="48"/>
      <c r="T18" s="21"/>
      <c r="U18" s="21"/>
      <c r="V18" s="21"/>
      <c r="W18" s="21"/>
      <c r="X18" s="21"/>
      <c r="Y18" s="21"/>
    </row>
    <row r="19" s="20" customFormat="true" ht="54" hidden="false" customHeight="true" outlineLevel="0" collapsed="false">
      <c r="A19" s="49" t="s">
        <v>12</v>
      </c>
      <c r="B19" s="49" t="s">
        <v>75</v>
      </c>
      <c r="C19" s="49" t="s">
        <v>76</v>
      </c>
      <c r="D19" s="49" t="s">
        <v>77</v>
      </c>
      <c r="E19" s="49" t="s">
        <v>78</v>
      </c>
      <c r="F19" s="49" t="s">
        <v>79</v>
      </c>
      <c r="G19" s="49" t="s">
        <v>80</v>
      </c>
      <c r="H19" s="49" t="s">
        <v>81</v>
      </c>
      <c r="I19" s="49" t="s">
        <v>82</v>
      </c>
      <c r="J19" s="49" t="s">
        <v>83</v>
      </c>
      <c r="K19" s="49" t="s">
        <v>84</v>
      </c>
      <c r="L19" s="49" t="s">
        <v>85</v>
      </c>
      <c r="M19" s="49" t="s">
        <v>86</v>
      </c>
      <c r="N19" s="49" t="s">
        <v>87</v>
      </c>
      <c r="O19" s="49" t="s">
        <v>88</v>
      </c>
      <c r="P19" s="49" t="s">
        <v>89</v>
      </c>
      <c r="Q19" s="49" t="s">
        <v>90</v>
      </c>
      <c r="R19" s="49"/>
      <c r="S19" s="50" t="s">
        <v>91</v>
      </c>
      <c r="T19" s="21"/>
      <c r="U19" s="21"/>
      <c r="V19" s="21"/>
      <c r="W19" s="21"/>
      <c r="X19" s="21"/>
      <c r="Y19" s="21"/>
    </row>
    <row r="20" s="20" customFormat="true" ht="180.75" hidden="false" customHeight="true" outlineLevel="0" collapsed="false">
      <c r="A20" s="49"/>
      <c r="B20" s="49"/>
      <c r="C20" s="49"/>
      <c r="D20" s="49"/>
      <c r="E20" s="49"/>
      <c r="F20" s="49"/>
      <c r="G20" s="49"/>
      <c r="H20" s="49"/>
      <c r="I20" s="49"/>
      <c r="J20" s="49"/>
      <c r="K20" s="49"/>
      <c r="L20" s="49"/>
      <c r="M20" s="49"/>
      <c r="N20" s="49"/>
      <c r="O20" s="49"/>
      <c r="P20" s="49"/>
      <c r="Q20" s="49" t="s">
        <v>92</v>
      </c>
      <c r="R20" s="51" t="s">
        <v>93</v>
      </c>
      <c r="S20" s="50"/>
      <c r="T20" s="27"/>
      <c r="U20" s="27"/>
      <c r="V20" s="27"/>
      <c r="W20" s="27"/>
      <c r="X20" s="27"/>
      <c r="Y20" s="27"/>
      <c r="Z20" s="28"/>
      <c r="AA20" s="28"/>
      <c r="AB20" s="28"/>
    </row>
    <row r="21" s="20" customFormat="true" ht="18.75" hidden="false" customHeight="false" outlineLevel="0" collapsed="false">
      <c r="A21" s="49" t="n">
        <v>1</v>
      </c>
      <c r="B21" s="52" t="n">
        <v>2</v>
      </c>
      <c r="C21" s="49" t="n">
        <v>3</v>
      </c>
      <c r="D21" s="52" t="n">
        <v>4</v>
      </c>
      <c r="E21" s="49" t="n">
        <v>5</v>
      </c>
      <c r="F21" s="52" t="n">
        <v>6</v>
      </c>
      <c r="G21" s="49" t="n">
        <v>7</v>
      </c>
      <c r="H21" s="52" t="n">
        <v>8</v>
      </c>
      <c r="I21" s="49" t="n">
        <v>9</v>
      </c>
      <c r="J21" s="52" t="n">
        <v>10</v>
      </c>
      <c r="K21" s="49" t="n">
        <v>11</v>
      </c>
      <c r="L21" s="52" t="n">
        <v>12</v>
      </c>
      <c r="M21" s="49" t="n">
        <v>13</v>
      </c>
      <c r="N21" s="52" t="n">
        <v>14</v>
      </c>
      <c r="O21" s="49" t="n">
        <v>15</v>
      </c>
      <c r="P21" s="52" t="n">
        <v>16</v>
      </c>
      <c r="Q21" s="49" t="n">
        <v>17</v>
      </c>
      <c r="R21" s="52" t="n">
        <v>18</v>
      </c>
      <c r="S21" s="49" t="n">
        <v>19</v>
      </c>
      <c r="T21" s="27"/>
      <c r="U21" s="27"/>
      <c r="V21" s="27"/>
      <c r="W21" s="27"/>
      <c r="X21" s="27"/>
      <c r="Y21" s="27"/>
      <c r="Z21" s="28"/>
      <c r="AA21" s="28"/>
      <c r="AB21" s="28"/>
    </row>
    <row r="22" s="20" customFormat="true" ht="32.25" hidden="true" customHeight="true" outlineLevel="0" collapsed="false">
      <c r="A22" s="53" t="n">
        <v>0</v>
      </c>
      <c r="B22" s="53" t="n">
        <v>0</v>
      </c>
      <c r="C22" s="53" t="n">
        <v>0</v>
      </c>
      <c r="D22" s="53" t="n">
        <v>0</v>
      </c>
      <c r="E22" s="53" t="n">
        <v>0</v>
      </c>
      <c r="F22" s="53" t="n">
        <v>0</v>
      </c>
      <c r="G22" s="53" t="n">
        <v>0</v>
      </c>
      <c r="H22" s="53" t="n">
        <v>0</v>
      </c>
      <c r="I22" s="53" t="n">
        <v>0</v>
      </c>
      <c r="J22" s="53" t="n">
        <v>0</v>
      </c>
      <c r="K22" s="53" t="n">
        <v>0</v>
      </c>
      <c r="L22" s="53" t="n">
        <v>0</v>
      </c>
      <c r="M22" s="53" t="n">
        <v>0</v>
      </c>
      <c r="N22" s="53" t="n">
        <v>0</v>
      </c>
      <c r="O22" s="53" t="n">
        <v>0</v>
      </c>
      <c r="P22" s="53" t="n">
        <v>0</v>
      </c>
      <c r="Q22" s="53" t="n">
        <v>0</v>
      </c>
      <c r="R22" s="53" t="n">
        <v>0</v>
      </c>
      <c r="S22" s="53" t="n">
        <v>0</v>
      </c>
      <c r="T22" s="27"/>
      <c r="U22" s="27"/>
      <c r="V22" s="27"/>
      <c r="W22" s="27"/>
      <c r="X22" s="27"/>
      <c r="Y22" s="27"/>
      <c r="Z22" s="28"/>
      <c r="AA22" s="28"/>
      <c r="AB22" s="28"/>
    </row>
    <row r="23" s="20" customFormat="true" ht="18.75" hidden="true" customHeight="false" outlineLevel="0" collapsed="false">
      <c r="A23" s="53" t="n">
        <v>0</v>
      </c>
      <c r="B23" s="53" t="n">
        <v>0</v>
      </c>
      <c r="C23" s="53" t="n">
        <v>0</v>
      </c>
      <c r="D23" s="53" t="n">
        <v>0</v>
      </c>
      <c r="E23" s="53" t="n">
        <v>0</v>
      </c>
      <c r="F23" s="53" t="n">
        <v>0</v>
      </c>
      <c r="G23" s="53" t="n">
        <v>0</v>
      </c>
      <c r="H23" s="53" t="n">
        <v>0</v>
      </c>
      <c r="I23" s="53" t="n">
        <v>0</v>
      </c>
      <c r="J23" s="53" t="n">
        <v>0</v>
      </c>
      <c r="K23" s="53" t="n">
        <v>0</v>
      </c>
      <c r="L23" s="53" t="n">
        <v>0</v>
      </c>
      <c r="M23" s="53" t="n">
        <v>0</v>
      </c>
      <c r="N23" s="53" t="n">
        <v>0</v>
      </c>
      <c r="O23" s="53" t="n">
        <v>0</v>
      </c>
      <c r="P23" s="53" t="n">
        <v>0</v>
      </c>
      <c r="Q23" s="53" t="n">
        <v>0</v>
      </c>
      <c r="R23" s="53" t="n">
        <v>0</v>
      </c>
      <c r="S23" s="53" t="n">
        <v>0</v>
      </c>
      <c r="T23" s="27"/>
      <c r="U23" s="27"/>
      <c r="V23" s="27"/>
      <c r="W23" s="27"/>
      <c r="X23" s="28"/>
      <c r="Y23" s="28"/>
      <c r="Z23" s="28"/>
      <c r="AA23" s="28"/>
      <c r="AB23" s="28"/>
    </row>
    <row r="24" s="20" customFormat="true" ht="18.75" hidden="true" customHeight="false" outlineLevel="0" collapsed="false">
      <c r="A24" s="53" t="n">
        <v>0</v>
      </c>
      <c r="B24" s="53" t="n">
        <v>0</v>
      </c>
      <c r="C24" s="53" t="n">
        <v>0</v>
      </c>
      <c r="D24" s="53" t="n">
        <v>0</v>
      </c>
      <c r="E24" s="53" t="n">
        <v>0</v>
      </c>
      <c r="F24" s="53" t="n">
        <v>0</v>
      </c>
      <c r="G24" s="53" t="n">
        <v>0</v>
      </c>
      <c r="H24" s="53" t="n">
        <v>0</v>
      </c>
      <c r="I24" s="53" t="n">
        <v>0</v>
      </c>
      <c r="J24" s="53" t="n">
        <v>0</v>
      </c>
      <c r="K24" s="53" t="n">
        <v>0</v>
      </c>
      <c r="L24" s="53" t="n">
        <v>0</v>
      </c>
      <c r="M24" s="53" t="n">
        <v>0</v>
      </c>
      <c r="N24" s="53" t="n">
        <v>0</v>
      </c>
      <c r="O24" s="53" t="n">
        <v>0</v>
      </c>
      <c r="P24" s="53" t="n">
        <v>0</v>
      </c>
      <c r="Q24" s="53" t="n">
        <v>0</v>
      </c>
      <c r="R24" s="53" t="n">
        <v>0</v>
      </c>
      <c r="S24" s="53" t="n">
        <v>0</v>
      </c>
      <c r="T24" s="27"/>
      <c r="U24" s="27"/>
      <c r="V24" s="27"/>
      <c r="W24" s="27"/>
      <c r="X24" s="28"/>
      <c r="Y24" s="28"/>
      <c r="Z24" s="28"/>
      <c r="AA24" s="28"/>
      <c r="AB24" s="28"/>
    </row>
    <row r="25" s="20" customFormat="true" ht="18.75" hidden="true" customHeight="false" outlineLevel="0" collapsed="false">
      <c r="A25" s="53" t="n">
        <v>0</v>
      </c>
      <c r="B25" s="53" t="n">
        <v>0</v>
      </c>
      <c r="C25" s="53" t="n">
        <v>0</v>
      </c>
      <c r="D25" s="53" t="n">
        <v>0</v>
      </c>
      <c r="E25" s="53" t="n">
        <v>0</v>
      </c>
      <c r="F25" s="53" t="n">
        <v>0</v>
      </c>
      <c r="G25" s="53" t="n">
        <v>0</v>
      </c>
      <c r="H25" s="53" t="n">
        <v>0</v>
      </c>
      <c r="I25" s="53" t="n">
        <v>0</v>
      </c>
      <c r="J25" s="53" t="n">
        <v>0</v>
      </c>
      <c r="K25" s="53" t="n">
        <v>0</v>
      </c>
      <c r="L25" s="53" t="n">
        <v>0</v>
      </c>
      <c r="M25" s="53" t="n">
        <v>0</v>
      </c>
      <c r="N25" s="53" t="n">
        <v>0</v>
      </c>
      <c r="O25" s="53" t="n">
        <v>0</v>
      </c>
      <c r="P25" s="53" t="n">
        <v>0</v>
      </c>
      <c r="Q25" s="53" t="n">
        <v>0</v>
      </c>
      <c r="R25" s="53" t="n">
        <v>0</v>
      </c>
      <c r="S25" s="53" t="n">
        <v>0</v>
      </c>
      <c r="T25" s="27"/>
      <c r="U25" s="27"/>
      <c r="V25" s="27"/>
      <c r="W25" s="27"/>
      <c r="X25" s="28"/>
      <c r="Y25" s="28"/>
      <c r="Z25" s="28"/>
      <c r="AA25" s="28"/>
      <c r="AB25" s="28"/>
    </row>
    <row r="26" s="20" customFormat="true" ht="18.75" hidden="true" customHeight="false" outlineLevel="0" collapsed="false">
      <c r="A26" s="53" t="n">
        <v>0</v>
      </c>
      <c r="B26" s="53" t="n">
        <v>0</v>
      </c>
      <c r="C26" s="53" t="n">
        <v>0</v>
      </c>
      <c r="D26" s="53" t="n">
        <v>0</v>
      </c>
      <c r="E26" s="53" t="n">
        <v>0</v>
      </c>
      <c r="F26" s="53" t="n">
        <v>0</v>
      </c>
      <c r="G26" s="53" t="n">
        <v>0</v>
      </c>
      <c r="H26" s="53" t="n">
        <v>0</v>
      </c>
      <c r="I26" s="53" t="n">
        <v>0</v>
      </c>
      <c r="J26" s="53" t="n">
        <v>0</v>
      </c>
      <c r="K26" s="53" t="n">
        <v>0</v>
      </c>
      <c r="L26" s="53" t="n">
        <v>0</v>
      </c>
      <c r="M26" s="53" t="n">
        <v>0</v>
      </c>
      <c r="N26" s="53" t="n">
        <v>0</v>
      </c>
      <c r="O26" s="53" t="n">
        <v>0</v>
      </c>
      <c r="P26" s="53" t="n">
        <v>0</v>
      </c>
      <c r="Q26" s="53" t="n">
        <v>0</v>
      </c>
      <c r="R26" s="53" t="n">
        <v>0</v>
      </c>
      <c r="S26" s="53" t="n">
        <v>0</v>
      </c>
      <c r="T26" s="27"/>
      <c r="U26" s="27"/>
      <c r="V26" s="27"/>
      <c r="W26" s="27"/>
      <c r="X26" s="28"/>
      <c r="Y26" s="28"/>
      <c r="Z26" s="28"/>
      <c r="AA26" s="28"/>
      <c r="AB26" s="28"/>
    </row>
    <row r="27" s="20" customFormat="true" ht="18.75" hidden="true" customHeight="false" outlineLevel="0" collapsed="false">
      <c r="A27" s="53" t="n">
        <v>0</v>
      </c>
      <c r="B27" s="53" t="n">
        <v>0</v>
      </c>
      <c r="C27" s="53" t="n">
        <v>0</v>
      </c>
      <c r="D27" s="53" t="n">
        <v>0</v>
      </c>
      <c r="E27" s="53" t="n">
        <v>0</v>
      </c>
      <c r="F27" s="53" t="n">
        <v>0</v>
      </c>
      <c r="G27" s="53" t="n">
        <v>0</v>
      </c>
      <c r="H27" s="53" t="n">
        <v>0</v>
      </c>
      <c r="I27" s="53" t="n">
        <v>0</v>
      </c>
      <c r="J27" s="53" t="n">
        <v>0</v>
      </c>
      <c r="K27" s="53" t="n">
        <v>0</v>
      </c>
      <c r="L27" s="53" t="n">
        <v>0</v>
      </c>
      <c r="M27" s="53" t="n">
        <v>0</v>
      </c>
      <c r="N27" s="53" t="n">
        <v>0</v>
      </c>
      <c r="O27" s="53" t="n">
        <v>0</v>
      </c>
      <c r="P27" s="53" t="n">
        <v>0</v>
      </c>
      <c r="Q27" s="53" t="n">
        <v>0</v>
      </c>
      <c r="R27" s="53" t="n">
        <v>0</v>
      </c>
      <c r="S27" s="53" t="n">
        <v>0</v>
      </c>
      <c r="T27" s="27"/>
      <c r="U27" s="27"/>
      <c r="V27" s="27"/>
      <c r="W27" s="27"/>
      <c r="X27" s="28"/>
      <c r="Y27" s="28"/>
      <c r="Z27" s="28"/>
      <c r="AA27" s="28"/>
      <c r="AB27" s="28"/>
    </row>
    <row r="28" s="20" customFormat="true" ht="18.75" hidden="true" customHeight="false" outlineLevel="0" collapsed="false">
      <c r="A28" s="53" t="n">
        <v>0</v>
      </c>
      <c r="B28" s="53" t="n">
        <v>0</v>
      </c>
      <c r="C28" s="53" t="n">
        <v>0</v>
      </c>
      <c r="D28" s="53" t="n">
        <v>0</v>
      </c>
      <c r="E28" s="53" t="n">
        <v>0</v>
      </c>
      <c r="F28" s="53" t="n">
        <v>0</v>
      </c>
      <c r="G28" s="53" t="n">
        <v>0</v>
      </c>
      <c r="H28" s="53" t="n">
        <v>0</v>
      </c>
      <c r="I28" s="53" t="n">
        <v>0</v>
      </c>
      <c r="J28" s="53" t="n">
        <v>0</v>
      </c>
      <c r="K28" s="53" t="n">
        <v>0</v>
      </c>
      <c r="L28" s="53" t="n">
        <v>0</v>
      </c>
      <c r="M28" s="53" t="n">
        <v>0</v>
      </c>
      <c r="N28" s="53" t="n">
        <v>0</v>
      </c>
      <c r="O28" s="53" t="n">
        <v>0</v>
      </c>
      <c r="P28" s="53" t="n">
        <v>0</v>
      </c>
      <c r="Q28" s="53" t="n">
        <v>0</v>
      </c>
      <c r="R28" s="53" t="n">
        <v>0</v>
      </c>
      <c r="S28" s="53" t="n">
        <v>0</v>
      </c>
      <c r="T28" s="27"/>
      <c r="U28" s="27"/>
      <c r="V28" s="27"/>
      <c r="W28" s="27"/>
      <c r="X28" s="28"/>
      <c r="Y28" s="28"/>
      <c r="Z28" s="28"/>
      <c r="AA28" s="28"/>
      <c r="AB28" s="28"/>
    </row>
    <row r="29" customFormat="false" ht="20.25" hidden="false" customHeight="true" outlineLevel="0" collapsed="false">
      <c r="A29" s="54"/>
      <c r="B29" s="52" t="s">
        <v>94</v>
      </c>
      <c r="C29" s="53" t="s">
        <v>23</v>
      </c>
      <c r="D29" s="53" t="s">
        <v>23</v>
      </c>
      <c r="E29" s="53" t="s">
        <v>23</v>
      </c>
      <c r="F29" s="53" t="s">
        <v>23</v>
      </c>
      <c r="G29" s="53" t="s">
        <v>23</v>
      </c>
      <c r="H29" s="53" t="s">
        <v>23</v>
      </c>
      <c r="I29" s="53" t="s">
        <v>23</v>
      </c>
      <c r="J29" s="53" t="s">
        <v>23</v>
      </c>
      <c r="K29" s="53" t="s">
        <v>23</v>
      </c>
      <c r="L29" s="53" t="s">
        <v>23</v>
      </c>
      <c r="M29" s="53" t="s">
        <v>23</v>
      </c>
      <c r="N29" s="53" t="s">
        <v>23</v>
      </c>
      <c r="O29" s="53" t="s">
        <v>23</v>
      </c>
      <c r="P29" s="53" t="s">
        <v>23</v>
      </c>
      <c r="Q29" s="53" t="s">
        <v>23</v>
      </c>
      <c r="R29" s="53" t="s">
        <v>23</v>
      </c>
      <c r="S29" s="53"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DI42"/>
  <sheetViews>
    <sheetView showFormulas="false" showGridLines="true" showRowColHeaders="true" showZeros="true" rightToLeft="false" tabSelected="false" showOutlineSymbols="true" defaultGridColor="true" view="pageBreakPreview" topLeftCell="A7"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5" width="9.57"/>
    <col collapsed="false" customWidth="true" hidden="false" outlineLevel="0" max="2" min="2" style="55" width="8.71"/>
    <col collapsed="false" customWidth="true" hidden="false" outlineLevel="0" max="3" min="3" style="55" width="12.71"/>
    <col collapsed="false" customWidth="true" hidden="false" outlineLevel="0" max="4" min="4" style="55" width="16.14"/>
    <col collapsed="false" customWidth="true" hidden="false" outlineLevel="0" max="5" min="5" style="55" width="11.14"/>
    <col collapsed="false" customWidth="true" hidden="false" outlineLevel="0" max="6" min="6" style="55" width="11"/>
    <col collapsed="false" customWidth="true" hidden="false" outlineLevel="0" max="8" min="7" style="55" width="8.71"/>
    <col collapsed="false" customWidth="true" hidden="false" outlineLevel="0" max="9" min="9" style="55" width="7.29"/>
    <col collapsed="false" customWidth="true" hidden="false" outlineLevel="0" max="10" min="10" style="55" width="9.29"/>
    <col collapsed="false" customWidth="true" hidden="false" outlineLevel="0" max="11" min="11" style="55" width="10.29"/>
    <col collapsed="false" customWidth="true" hidden="false" outlineLevel="0" max="15" min="12" style="55" width="8.71"/>
    <col collapsed="false" customWidth="true" hidden="false" outlineLevel="0" max="16" min="16" style="55" width="19.42"/>
    <col collapsed="false" customWidth="true" hidden="false" outlineLevel="0" max="17" min="17" style="55" width="21.71"/>
    <col collapsed="false" customWidth="true" hidden="false" outlineLevel="0" max="18" min="18" style="55" width="22"/>
    <col collapsed="false" customWidth="true" hidden="false" outlineLevel="0" max="19" min="19" style="55" width="19.71"/>
    <col collapsed="false" customWidth="true" hidden="false" outlineLevel="0" max="20" min="20" style="55" width="18.42"/>
    <col collapsed="false" customWidth="false" hidden="false" outlineLevel="0" max="237" min="21" style="55" width="10.71"/>
    <col collapsed="false" customWidth="true" hidden="false" outlineLevel="0" max="242" min="238" style="55" width="15.71"/>
    <col collapsed="false" customWidth="true" hidden="false" outlineLevel="0" max="246" min="243" style="55" width="12.71"/>
    <col collapsed="false" customWidth="true" hidden="false" outlineLevel="0" max="250" min="247" style="55" width="15.71"/>
    <col collapsed="false" customWidth="true" hidden="false" outlineLevel="0" max="251" min="251" style="55" width="22.86"/>
    <col collapsed="false" customWidth="true" hidden="false" outlineLevel="0" max="252" min="252" style="55" width="20.71"/>
    <col collapsed="false" customWidth="true" hidden="false" outlineLevel="0" max="253" min="253" style="55" width="16.71"/>
    <col collapsed="false" customWidth="false" hidden="false" outlineLevel="0" max="493" min="254" style="55" width="10.71"/>
    <col collapsed="false" customWidth="true" hidden="false" outlineLevel="0" max="498" min="494" style="55" width="15.71"/>
    <col collapsed="false" customWidth="true" hidden="false" outlineLevel="0" max="502" min="499" style="55" width="12.71"/>
    <col collapsed="false" customWidth="true" hidden="false" outlineLevel="0" max="506" min="503" style="55" width="15.71"/>
    <col collapsed="false" customWidth="true" hidden="false" outlineLevel="0" max="507" min="507" style="55" width="22.86"/>
    <col collapsed="false" customWidth="true" hidden="false" outlineLevel="0" max="508" min="508" style="55" width="20.71"/>
    <col collapsed="false" customWidth="true" hidden="false" outlineLevel="0" max="509" min="509" style="55" width="16.71"/>
    <col collapsed="false" customWidth="false" hidden="false" outlineLevel="0" max="749" min="510" style="55" width="10.71"/>
    <col collapsed="false" customWidth="true" hidden="false" outlineLevel="0" max="754" min="750" style="55" width="15.71"/>
    <col collapsed="false" customWidth="true" hidden="false" outlineLevel="0" max="758" min="755" style="55" width="12.71"/>
    <col collapsed="false" customWidth="true" hidden="false" outlineLevel="0" max="762" min="759" style="55" width="15.71"/>
    <col collapsed="false" customWidth="true" hidden="false" outlineLevel="0" max="763" min="763" style="55" width="22.86"/>
    <col collapsed="false" customWidth="true" hidden="false" outlineLevel="0" max="764" min="764" style="55" width="20.71"/>
    <col collapsed="false" customWidth="true" hidden="false" outlineLevel="0" max="765" min="765" style="55" width="16.71"/>
    <col collapsed="false" customWidth="false" hidden="false" outlineLevel="0" max="1005" min="766" style="55" width="10.71"/>
    <col collapsed="false" customWidth="true" hidden="false" outlineLevel="0" max="1010" min="1006" style="55" width="15.71"/>
    <col collapsed="false" customWidth="true" hidden="false" outlineLevel="0" max="1014" min="1011" style="55" width="12.71"/>
    <col collapsed="false" customWidth="true" hidden="false" outlineLevel="0" max="1018" min="1015" style="55" width="15.71"/>
    <col collapsed="false" customWidth="true" hidden="false" outlineLevel="0" max="1019" min="1019" style="55" width="22.86"/>
    <col collapsed="false" customWidth="true" hidden="false" outlineLevel="0" max="1020" min="1020" style="55" width="20.71"/>
    <col collapsed="false" customWidth="true" hidden="false" outlineLevel="0" max="1021" min="1021" style="55" width="16.71"/>
    <col collapsed="false" customWidth="false" hidden="false" outlineLevel="0" max="1261" min="1022" style="55" width="10.71"/>
    <col collapsed="false" customWidth="true" hidden="false" outlineLevel="0" max="1266" min="1262" style="55" width="15.71"/>
    <col collapsed="false" customWidth="true" hidden="false" outlineLevel="0" max="1270" min="1267" style="55" width="12.71"/>
    <col collapsed="false" customWidth="true" hidden="false" outlineLevel="0" max="1274" min="1271" style="55" width="15.71"/>
    <col collapsed="false" customWidth="true" hidden="false" outlineLevel="0" max="1275" min="1275" style="55" width="22.86"/>
    <col collapsed="false" customWidth="true" hidden="false" outlineLevel="0" max="1276" min="1276" style="55" width="20.71"/>
    <col collapsed="false" customWidth="true" hidden="false" outlineLevel="0" max="1277" min="1277" style="55" width="16.71"/>
    <col collapsed="false" customWidth="false" hidden="false" outlineLevel="0" max="1517" min="1278" style="55" width="10.71"/>
    <col collapsed="false" customWidth="true" hidden="false" outlineLevel="0" max="1522" min="1518" style="55" width="15.71"/>
    <col collapsed="false" customWidth="true" hidden="false" outlineLevel="0" max="1526" min="1523" style="55" width="12.71"/>
    <col collapsed="false" customWidth="true" hidden="false" outlineLevel="0" max="1530" min="1527" style="55" width="15.71"/>
    <col collapsed="false" customWidth="true" hidden="false" outlineLevel="0" max="1531" min="1531" style="55" width="22.86"/>
    <col collapsed="false" customWidth="true" hidden="false" outlineLevel="0" max="1532" min="1532" style="55" width="20.71"/>
    <col collapsed="false" customWidth="true" hidden="false" outlineLevel="0" max="1533" min="1533" style="55" width="16.71"/>
    <col collapsed="false" customWidth="false" hidden="false" outlineLevel="0" max="1773" min="1534" style="55" width="10.71"/>
    <col collapsed="false" customWidth="true" hidden="false" outlineLevel="0" max="1778" min="1774" style="55" width="15.71"/>
    <col collapsed="false" customWidth="true" hidden="false" outlineLevel="0" max="1782" min="1779" style="55" width="12.71"/>
    <col collapsed="false" customWidth="true" hidden="false" outlineLevel="0" max="1786" min="1783" style="55" width="15.71"/>
    <col collapsed="false" customWidth="true" hidden="false" outlineLevel="0" max="1787" min="1787" style="55" width="22.86"/>
    <col collapsed="false" customWidth="true" hidden="false" outlineLevel="0" max="1788" min="1788" style="55" width="20.71"/>
    <col collapsed="false" customWidth="true" hidden="false" outlineLevel="0" max="1789" min="1789" style="55" width="16.71"/>
    <col collapsed="false" customWidth="false" hidden="false" outlineLevel="0" max="2029" min="1790" style="55" width="10.71"/>
    <col collapsed="false" customWidth="true" hidden="false" outlineLevel="0" max="2034" min="2030" style="55" width="15.71"/>
    <col collapsed="false" customWidth="true" hidden="false" outlineLevel="0" max="2038" min="2035" style="55" width="12.71"/>
    <col collapsed="false" customWidth="true" hidden="false" outlineLevel="0" max="2042" min="2039" style="55" width="15.71"/>
    <col collapsed="false" customWidth="true" hidden="false" outlineLevel="0" max="2043" min="2043" style="55" width="22.86"/>
    <col collapsed="false" customWidth="true" hidden="false" outlineLevel="0" max="2044" min="2044" style="55" width="20.71"/>
    <col collapsed="false" customWidth="true" hidden="false" outlineLevel="0" max="2045" min="2045" style="55" width="16.71"/>
    <col collapsed="false" customWidth="false" hidden="false" outlineLevel="0" max="2285" min="2046" style="55" width="10.71"/>
    <col collapsed="false" customWidth="true" hidden="false" outlineLevel="0" max="2290" min="2286" style="55" width="15.71"/>
    <col collapsed="false" customWidth="true" hidden="false" outlineLevel="0" max="2294" min="2291" style="55" width="12.71"/>
    <col collapsed="false" customWidth="true" hidden="false" outlineLevel="0" max="2298" min="2295" style="55" width="15.71"/>
    <col collapsed="false" customWidth="true" hidden="false" outlineLevel="0" max="2299" min="2299" style="55" width="22.86"/>
    <col collapsed="false" customWidth="true" hidden="false" outlineLevel="0" max="2300" min="2300" style="55" width="20.71"/>
    <col collapsed="false" customWidth="true" hidden="false" outlineLevel="0" max="2301" min="2301" style="55" width="16.71"/>
    <col collapsed="false" customWidth="false" hidden="false" outlineLevel="0" max="2541" min="2302" style="55" width="10.71"/>
    <col collapsed="false" customWidth="true" hidden="false" outlineLevel="0" max="2546" min="2542" style="55" width="15.71"/>
    <col collapsed="false" customWidth="true" hidden="false" outlineLevel="0" max="2550" min="2547" style="55" width="12.71"/>
    <col collapsed="false" customWidth="true" hidden="false" outlineLevel="0" max="2554" min="2551" style="55" width="15.71"/>
    <col collapsed="false" customWidth="true" hidden="false" outlineLevel="0" max="2555" min="2555" style="55" width="22.86"/>
    <col collapsed="false" customWidth="true" hidden="false" outlineLevel="0" max="2556" min="2556" style="55" width="20.71"/>
    <col collapsed="false" customWidth="true" hidden="false" outlineLevel="0" max="2557" min="2557" style="55" width="16.71"/>
    <col collapsed="false" customWidth="false" hidden="false" outlineLevel="0" max="2797" min="2558" style="55" width="10.71"/>
    <col collapsed="false" customWidth="true" hidden="false" outlineLevel="0" max="2802" min="2798" style="55" width="15.71"/>
    <col collapsed="false" customWidth="true" hidden="false" outlineLevel="0" max="2806" min="2803" style="55" width="12.71"/>
    <col collapsed="false" customWidth="true" hidden="false" outlineLevel="0" max="2810" min="2807" style="55" width="15.71"/>
    <col collapsed="false" customWidth="true" hidden="false" outlineLevel="0" max="2811" min="2811" style="55" width="22.86"/>
    <col collapsed="false" customWidth="true" hidden="false" outlineLevel="0" max="2812" min="2812" style="55" width="20.71"/>
    <col collapsed="false" customWidth="true" hidden="false" outlineLevel="0" max="2813" min="2813" style="55" width="16.71"/>
    <col collapsed="false" customWidth="false" hidden="false" outlineLevel="0" max="3053" min="2814" style="55" width="10.71"/>
    <col collapsed="false" customWidth="true" hidden="false" outlineLevel="0" max="3058" min="3054" style="55" width="15.71"/>
    <col collapsed="false" customWidth="true" hidden="false" outlineLevel="0" max="3062" min="3059" style="55" width="12.71"/>
    <col collapsed="false" customWidth="true" hidden="false" outlineLevel="0" max="3066" min="3063" style="55" width="15.71"/>
    <col collapsed="false" customWidth="true" hidden="false" outlineLevel="0" max="3067" min="3067" style="55" width="22.86"/>
    <col collapsed="false" customWidth="true" hidden="false" outlineLevel="0" max="3068" min="3068" style="55" width="20.71"/>
    <col collapsed="false" customWidth="true" hidden="false" outlineLevel="0" max="3069" min="3069" style="55" width="16.71"/>
    <col collapsed="false" customWidth="false" hidden="false" outlineLevel="0" max="3309" min="3070" style="55" width="10.71"/>
    <col collapsed="false" customWidth="true" hidden="false" outlineLevel="0" max="3314" min="3310" style="55" width="15.71"/>
    <col collapsed="false" customWidth="true" hidden="false" outlineLevel="0" max="3318" min="3315" style="55" width="12.71"/>
    <col collapsed="false" customWidth="true" hidden="false" outlineLevel="0" max="3322" min="3319" style="55" width="15.71"/>
    <col collapsed="false" customWidth="true" hidden="false" outlineLevel="0" max="3323" min="3323" style="55" width="22.86"/>
    <col collapsed="false" customWidth="true" hidden="false" outlineLevel="0" max="3324" min="3324" style="55" width="20.71"/>
    <col collapsed="false" customWidth="true" hidden="false" outlineLevel="0" max="3325" min="3325" style="55" width="16.71"/>
    <col collapsed="false" customWidth="false" hidden="false" outlineLevel="0" max="3565" min="3326" style="55" width="10.71"/>
    <col collapsed="false" customWidth="true" hidden="false" outlineLevel="0" max="3570" min="3566" style="55" width="15.71"/>
    <col collapsed="false" customWidth="true" hidden="false" outlineLevel="0" max="3574" min="3571" style="55" width="12.71"/>
    <col collapsed="false" customWidth="true" hidden="false" outlineLevel="0" max="3578" min="3575" style="55" width="15.71"/>
    <col collapsed="false" customWidth="true" hidden="false" outlineLevel="0" max="3579" min="3579" style="55" width="22.86"/>
    <col collapsed="false" customWidth="true" hidden="false" outlineLevel="0" max="3580" min="3580" style="55" width="20.71"/>
    <col collapsed="false" customWidth="true" hidden="false" outlineLevel="0" max="3581" min="3581" style="55" width="16.71"/>
    <col collapsed="false" customWidth="false" hidden="false" outlineLevel="0" max="3821" min="3582" style="55" width="10.71"/>
    <col collapsed="false" customWidth="true" hidden="false" outlineLevel="0" max="3826" min="3822" style="55" width="15.71"/>
    <col collapsed="false" customWidth="true" hidden="false" outlineLevel="0" max="3830" min="3827" style="55" width="12.71"/>
    <col collapsed="false" customWidth="true" hidden="false" outlineLevel="0" max="3834" min="3831" style="55" width="15.71"/>
    <col collapsed="false" customWidth="true" hidden="false" outlineLevel="0" max="3835" min="3835" style="55" width="22.86"/>
    <col collapsed="false" customWidth="true" hidden="false" outlineLevel="0" max="3836" min="3836" style="55" width="20.71"/>
    <col collapsed="false" customWidth="true" hidden="false" outlineLevel="0" max="3837" min="3837" style="55" width="16.71"/>
    <col collapsed="false" customWidth="false" hidden="false" outlineLevel="0" max="4077" min="3838" style="55" width="10.71"/>
    <col collapsed="false" customWidth="true" hidden="false" outlineLevel="0" max="4082" min="4078" style="55" width="15.71"/>
    <col collapsed="false" customWidth="true" hidden="false" outlineLevel="0" max="4086" min="4083" style="55" width="12.71"/>
    <col collapsed="false" customWidth="true" hidden="false" outlineLevel="0" max="4090" min="4087" style="55" width="15.71"/>
    <col collapsed="false" customWidth="true" hidden="false" outlineLevel="0" max="4091" min="4091" style="55" width="22.86"/>
    <col collapsed="false" customWidth="true" hidden="false" outlineLevel="0" max="4092" min="4092" style="55" width="20.71"/>
    <col collapsed="false" customWidth="true" hidden="false" outlineLevel="0" max="4093" min="4093" style="55" width="16.71"/>
    <col collapsed="false" customWidth="false" hidden="false" outlineLevel="0" max="4333" min="4094" style="55" width="10.71"/>
    <col collapsed="false" customWidth="true" hidden="false" outlineLevel="0" max="4338" min="4334" style="55" width="15.71"/>
    <col collapsed="false" customWidth="true" hidden="false" outlineLevel="0" max="4342" min="4339" style="55" width="12.71"/>
    <col collapsed="false" customWidth="true" hidden="false" outlineLevel="0" max="4346" min="4343" style="55" width="15.71"/>
    <col collapsed="false" customWidth="true" hidden="false" outlineLevel="0" max="4347" min="4347" style="55" width="22.86"/>
    <col collapsed="false" customWidth="true" hidden="false" outlineLevel="0" max="4348" min="4348" style="55" width="20.71"/>
    <col collapsed="false" customWidth="true" hidden="false" outlineLevel="0" max="4349" min="4349" style="55" width="16.71"/>
    <col collapsed="false" customWidth="false" hidden="false" outlineLevel="0" max="4589" min="4350" style="55" width="10.71"/>
    <col collapsed="false" customWidth="true" hidden="false" outlineLevel="0" max="4594" min="4590" style="55" width="15.71"/>
    <col collapsed="false" customWidth="true" hidden="false" outlineLevel="0" max="4598" min="4595" style="55" width="12.71"/>
    <col collapsed="false" customWidth="true" hidden="false" outlineLevel="0" max="4602" min="4599" style="55" width="15.71"/>
    <col collapsed="false" customWidth="true" hidden="false" outlineLevel="0" max="4603" min="4603" style="55" width="22.86"/>
    <col collapsed="false" customWidth="true" hidden="false" outlineLevel="0" max="4604" min="4604" style="55" width="20.71"/>
    <col collapsed="false" customWidth="true" hidden="false" outlineLevel="0" max="4605" min="4605" style="55" width="16.71"/>
    <col collapsed="false" customWidth="false" hidden="false" outlineLevel="0" max="4845" min="4606" style="55" width="10.71"/>
    <col collapsed="false" customWidth="true" hidden="false" outlineLevel="0" max="4850" min="4846" style="55" width="15.71"/>
    <col collapsed="false" customWidth="true" hidden="false" outlineLevel="0" max="4854" min="4851" style="55" width="12.71"/>
    <col collapsed="false" customWidth="true" hidden="false" outlineLevel="0" max="4858" min="4855" style="55" width="15.71"/>
    <col collapsed="false" customWidth="true" hidden="false" outlineLevel="0" max="4859" min="4859" style="55" width="22.86"/>
    <col collapsed="false" customWidth="true" hidden="false" outlineLevel="0" max="4860" min="4860" style="55" width="20.71"/>
    <col collapsed="false" customWidth="true" hidden="false" outlineLevel="0" max="4861" min="4861" style="55" width="16.71"/>
    <col collapsed="false" customWidth="false" hidden="false" outlineLevel="0" max="5101" min="4862" style="55" width="10.71"/>
    <col collapsed="false" customWidth="true" hidden="false" outlineLevel="0" max="5106" min="5102" style="55" width="15.71"/>
    <col collapsed="false" customWidth="true" hidden="false" outlineLevel="0" max="5110" min="5107" style="55" width="12.71"/>
    <col collapsed="false" customWidth="true" hidden="false" outlineLevel="0" max="5114" min="5111" style="55" width="15.71"/>
    <col collapsed="false" customWidth="true" hidden="false" outlineLevel="0" max="5115" min="5115" style="55" width="22.86"/>
    <col collapsed="false" customWidth="true" hidden="false" outlineLevel="0" max="5116" min="5116" style="55" width="20.71"/>
    <col collapsed="false" customWidth="true" hidden="false" outlineLevel="0" max="5117" min="5117" style="55" width="16.71"/>
    <col collapsed="false" customWidth="false" hidden="false" outlineLevel="0" max="5357" min="5118" style="55" width="10.71"/>
    <col collapsed="false" customWidth="true" hidden="false" outlineLevel="0" max="5362" min="5358" style="55" width="15.71"/>
    <col collapsed="false" customWidth="true" hidden="false" outlineLevel="0" max="5366" min="5363" style="55" width="12.71"/>
    <col collapsed="false" customWidth="true" hidden="false" outlineLevel="0" max="5370" min="5367" style="55" width="15.71"/>
    <col collapsed="false" customWidth="true" hidden="false" outlineLevel="0" max="5371" min="5371" style="55" width="22.86"/>
    <col collapsed="false" customWidth="true" hidden="false" outlineLevel="0" max="5372" min="5372" style="55" width="20.71"/>
    <col collapsed="false" customWidth="true" hidden="false" outlineLevel="0" max="5373" min="5373" style="55" width="16.71"/>
    <col collapsed="false" customWidth="false" hidden="false" outlineLevel="0" max="5613" min="5374" style="55" width="10.71"/>
    <col collapsed="false" customWidth="true" hidden="false" outlineLevel="0" max="5618" min="5614" style="55" width="15.71"/>
    <col collapsed="false" customWidth="true" hidden="false" outlineLevel="0" max="5622" min="5619" style="55" width="12.71"/>
    <col collapsed="false" customWidth="true" hidden="false" outlineLevel="0" max="5626" min="5623" style="55" width="15.71"/>
    <col collapsed="false" customWidth="true" hidden="false" outlineLevel="0" max="5627" min="5627" style="55" width="22.86"/>
    <col collapsed="false" customWidth="true" hidden="false" outlineLevel="0" max="5628" min="5628" style="55" width="20.71"/>
    <col collapsed="false" customWidth="true" hidden="false" outlineLevel="0" max="5629" min="5629" style="55" width="16.71"/>
    <col collapsed="false" customWidth="false" hidden="false" outlineLevel="0" max="5869" min="5630" style="55" width="10.71"/>
    <col collapsed="false" customWidth="true" hidden="false" outlineLevel="0" max="5874" min="5870" style="55" width="15.71"/>
    <col collapsed="false" customWidth="true" hidden="false" outlineLevel="0" max="5878" min="5875" style="55" width="12.71"/>
    <col collapsed="false" customWidth="true" hidden="false" outlineLevel="0" max="5882" min="5879" style="55" width="15.71"/>
    <col collapsed="false" customWidth="true" hidden="false" outlineLevel="0" max="5883" min="5883" style="55" width="22.86"/>
    <col collapsed="false" customWidth="true" hidden="false" outlineLevel="0" max="5884" min="5884" style="55" width="20.71"/>
    <col collapsed="false" customWidth="true" hidden="false" outlineLevel="0" max="5885" min="5885" style="55" width="16.71"/>
    <col collapsed="false" customWidth="false" hidden="false" outlineLevel="0" max="6125" min="5886" style="55" width="10.71"/>
    <col collapsed="false" customWidth="true" hidden="false" outlineLevel="0" max="6130" min="6126" style="55" width="15.71"/>
    <col collapsed="false" customWidth="true" hidden="false" outlineLevel="0" max="6134" min="6131" style="55" width="12.71"/>
    <col collapsed="false" customWidth="true" hidden="false" outlineLevel="0" max="6138" min="6135" style="55" width="15.71"/>
    <col collapsed="false" customWidth="true" hidden="false" outlineLevel="0" max="6139" min="6139" style="55" width="22.86"/>
    <col collapsed="false" customWidth="true" hidden="false" outlineLevel="0" max="6140" min="6140" style="55" width="20.71"/>
    <col collapsed="false" customWidth="true" hidden="false" outlineLevel="0" max="6141" min="6141" style="55" width="16.71"/>
    <col collapsed="false" customWidth="false" hidden="false" outlineLevel="0" max="6381" min="6142" style="55" width="10.71"/>
    <col collapsed="false" customWidth="true" hidden="false" outlineLevel="0" max="6386" min="6382" style="55" width="15.71"/>
    <col collapsed="false" customWidth="true" hidden="false" outlineLevel="0" max="6390" min="6387" style="55" width="12.71"/>
    <col collapsed="false" customWidth="true" hidden="false" outlineLevel="0" max="6394" min="6391" style="55" width="15.71"/>
    <col collapsed="false" customWidth="true" hidden="false" outlineLevel="0" max="6395" min="6395" style="55" width="22.86"/>
    <col collapsed="false" customWidth="true" hidden="false" outlineLevel="0" max="6396" min="6396" style="55" width="20.71"/>
    <col collapsed="false" customWidth="true" hidden="false" outlineLevel="0" max="6397" min="6397" style="55" width="16.71"/>
    <col collapsed="false" customWidth="false" hidden="false" outlineLevel="0" max="6637" min="6398" style="55" width="10.71"/>
    <col collapsed="false" customWidth="true" hidden="false" outlineLevel="0" max="6642" min="6638" style="55" width="15.71"/>
    <col collapsed="false" customWidth="true" hidden="false" outlineLevel="0" max="6646" min="6643" style="55" width="12.71"/>
    <col collapsed="false" customWidth="true" hidden="false" outlineLevel="0" max="6650" min="6647" style="55" width="15.71"/>
    <col collapsed="false" customWidth="true" hidden="false" outlineLevel="0" max="6651" min="6651" style="55" width="22.86"/>
    <col collapsed="false" customWidth="true" hidden="false" outlineLevel="0" max="6652" min="6652" style="55" width="20.71"/>
    <col collapsed="false" customWidth="true" hidden="false" outlineLevel="0" max="6653" min="6653" style="55" width="16.71"/>
    <col collapsed="false" customWidth="false" hidden="false" outlineLevel="0" max="6893" min="6654" style="55" width="10.71"/>
    <col collapsed="false" customWidth="true" hidden="false" outlineLevel="0" max="6898" min="6894" style="55" width="15.71"/>
    <col collapsed="false" customWidth="true" hidden="false" outlineLevel="0" max="6902" min="6899" style="55" width="12.71"/>
    <col collapsed="false" customWidth="true" hidden="false" outlineLevel="0" max="6906" min="6903" style="55" width="15.71"/>
    <col collapsed="false" customWidth="true" hidden="false" outlineLevel="0" max="6907" min="6907" style="55" width="22.86"/>
    <col collapsed="false" customWidth="true" hidden="false" outlineLevel="0" max="6908" min="6908" style="55" width="20.71"/>
    <col collapsed="false" customWidth="true" hidden="false" outlineLevel="0" max="6909" min="6909" style="55" width="16.71"/>
    <col collapsed="false" customWidth="false" hidden="false" outlineLevel="0" max="7149" min="6910" style="55" width="10.71"/>
    <col collapsed="false" customWidth="true" hidden="false" outlineLevel="0" max="7154" min="7150" style="55" width="15.71"/>
    <col collapsed="false" customWidth="true" hidden="false" outlineLevel="0" max="7158" min="7155" style="55" width="12.71"/>
    <col collapsed="false" customWidth="true" hidden="false" outlineLevel="0" max="7162" min="7159" style="55" width="15.71"/>
    <col collapsed="false" customWidth="true" hidden="false" outlineLevel="0" max="7163" min="7163" style="55" width="22.86"/>
    <col collapsed="false" customWidth="true" hidden="false" outlineLevel="0" max="7164" min="7164" style="55" width="20.71"/>
    <col collapsed="false" customWidth="true" hidden="false" outlineLevel="0" max="7165" min="7165" style="55" width="16.71"/>
    <col collapsed="false" customWidth="false" hidden="false" outlineLevel="0" max="7405" min="7166" style="55" width="10.71"/>
    <col collapsed="false" customWidth="true" hidden="false" outlineLevel="0" max="7410" min="7406" style="55" width="15.71"/>
    <col collapsed="false" customWidth="true" hidden="false" outlineLevel="0" max="7414" min="7411" style="55" width="12.71"/>
    <col collapsed="false" customWidth="true" hidden="false" outlineLevel="0" max="7418" min="7415" style="55" width="15.71"/>
    <col collapsed="false" customWidth="true" hidden="false" outlineLevel="0" max="7419" min="7419" style="55" width="22.86"/>
    <col collapsed="false" customWidth="true" hidden="false" outlineLevel="0" max="7420" min="7420" style="55" width="20.71"/>
    <col collapsed="false" customWidth="true" hidden="false" outlineLevel="0" max="7421" min="7421" style="55" width="16.71"/>
    <col collapsed="false" customWidth="false" hidden="false" outlineLevel="0" max="7661" min="7422" style="55" width="10.71"/>
    <col collapsed="false" customWidth="true" hidden="false" outlineLevel="0" max="7666" min="7662" style="55" width="15.71"/>
    <col collapsed="false" customWidth="true" hidden="false" outlineLevel="0" max="7670" min="7667" style="55" width="12.71"/>
    <col collapsed="false" customWidth="true" hidden="false" outlineLevel="0" max="7674" min="7671" style="55" width="15.71"/>
    <col collapsed="false" customWidth="true" hidden="false" outlineLevel="0" max="7675" min="7675" style="55" width="22.86"/>
    <col collapsed="false" customWidth="true" hidden="false" outlineLevel="0" max="7676" min="7676" style="55" width="20.71"/>
    <col collapsed="false" customWidth="true" hidden="false" outlineLevel="0" max="7677" min="7677" style="55" width="16.71"/>
    <col collapsed="false" customWidth="false" hidden="false" outlineLevel="0" max="7917" min="7678" style="55" width="10.71"/>
    <col collapsed="false" customWidth="true" hidden="false" outlineLevel="0" max="7922" min="7918" style="55" width="15.71"/>
    <col collapsed="false" customWidth="true" hidden="false" outlineLevel="0" max="7926" min="7923" style="55" width="12.71"/>
    <col collapsed="false" customWidth="true" hidden="false" outlineLevel="0" max="7930" min="7927" style="55" width="15.71"/>
    <col collapsed="false" customWidth="true" hidden="false" outlineLevel="0" max="7931" min="7931" style="55" width="22.86"/>
    <col collapsed="false" customWidth="true" hidden="false" outlineLevel="0" max="7932" min="7932" style="55" width="20.71"/>
    <col collapsed="false" customWidth="true" hidden="false" outlineLevel="0" max="7933" min="7933" style="55" width="16.71"/>
    <col collapsed="false" customWidth="false" hidden="false" outlineLevel="0" max="8173" min="7934" style="55" width="10.71"/>
    <col collapsed="false" customWidth="true" hidden="false" outlineLevel="0" max="8178" min="8174" style="55" width="15.71"/>
    <col collapsed="false" customWidth="true" hidden="false" outlineLevel="0" max="8182" min="8179" style="55" width="12.71"/>
    <col collapsed="false" customWidth="true" hidden="false" outlineLevel="0" max="8186" min="8183" style="55" width="15.71"/>
    <col collapsed="false" customWidth="true" hidden="false" outlineLevel="0" max="8187" min="8187" style="55" width="22.86"/>
    <col collapsed="false" customWidth="true" hidden="false" outlineLevel="0" max="8188" min="8188" style="55" width="20.71"/>
    <col collapsed="false" customWidth="true" hidden="false" outlineLevel="0" max="8189" min="8189" style="55" width="16.71"/>
    <col collapsed="false" customWidth="false" hidden="false" outlineLevel="0" max="8429" min="8190" style="55" width="10.71"/>
    <col collapsed="false" customWidth="true" hidden="false" outlineLevel="0" max="8434" min="8430" style="55" width="15.71"/>
    <col collapsed="false" customWidth="true" hidden="false" outlineLevel="0" max="8438" min="8435" style="55" width="12.71"/>
    <col collapsed="false" customWidth="true" hidden="false" outlineLevel="0" max="8442" min="8439" style="55" width="15.71"/>
    <col collapsed="false" customWidth="true" hidden="false" outlineLevel="0" max="8443" min="8443" style="55" width="22.86"/>
    <col collapsed="false" customWidth="true" hidden="false" outlineLevel="0" max="8444" min="8444" style="55" width="20.71"/>
    <col collapsed="false" customWidth="true" hidden="false" outlineLevel="0" max="8445" min="8445" style="55" width="16.71"/>
    <col collapsed="false" customWidth="false" hidden="false" outlineLevel="0" max="8685" min="8446" style="55" width="10.71"/>
    <col collapsed="false" customWidth="true" hidden="false" outlineLevel="0" max="8690" min="8686" style="55" width="15.71"/>
    <col collapsed="false" customWidth="true" hidden="false" outlineLevel="0" max="8694" min="8691" style="55" width="12.71"/>
    <col collapsed="false" customWidth="true" hidden="false" outlineLevel="0" max="8698" min="8695" style="55" width="15.71"/>
    <col collapsed="false" customWidth="true" hidden="false" outlineLevel="0" max="8699" min="8699" style="55" width="22.86"/>
    <col collapsed="false" customWidth="true" hidden="false" outlineLevel="0" max="8700" min="8700" style="55" width="20.71"/>
    <col collapsed="false" customWidth="true" hidden="false" outlineLevel="0" max="8701" min="8701" style="55" width="16.71"/>
    <col collapsed="false" customWidth="false" hidden="false" outlineLevel="0" max="8941" min="8702" style="55" width="10.71"/>
    <col collapsed="false" customWidth="true" hidden="false" outlineLevel="0" max="8946" min="8942" style="55" width="15.71"/>
    <col collapsed="false" customWidth="true" hidden="false" outlineLevel="0" max="8950" min="8947" style="55" width="12.71"/>
    <col collapsed="false" customWidth="true" hidden="false" outlineLevel="0" max="8954" min="8951" style="55" width="15.71"/>
    <col collapsed="false" customWidth="true" hidden="false" outlineLevel="0" max="8955" min="8955" style="55" width="22.86"/>
    <col collapsed="false" customWidth="true" hidden="false" outlineLevel="0" max="8956" min="8956" style="55" width="20.71"/>
    <col collapsed="false" customWidth="true" hidden="false" outlineLevel="0" max="8957" min="8957" style="55" width="16.71"/>
    <col collapsed="false" customWidth="false" hidden="false" outlineLevel="0" max="9197" min="8958" style="55" width="10.71"/>
    <col collapsed="false" customWidth="true" hidden="false" outlineLevel="0" max="9202" min="9198" style="55" width="15.71"/>
    <col collapsed="false" customWidth="true" hidden="false" outlineLevel="0" max="9206" min="9203" style="55" width="12.71"/>
    <col collapsed="false" customWidth="true" hidden="false" outlineLevel="0" max="9210" min="9207" style="55" width="15.71"/>
    <col collapsed="false" customWidth="true" hidden="false" outlineLevel="0" max="9211" min="9211" style="55" width="22.86"/>
    <col collapsed="false" customWidth="true" hidden="false" outlineLevel="0" max="9212" min="9212" style="55" width="20.71"/>
    <col collapsed="false" customWidth="true" hidden="false" outlineLevel="0" max="9213" min="9213" style="55" width="16.71"/>
    <col collapsed="false" customWidth="false" hidden="false" outlineLevel="0" max="9453" min="9214" style="55" width="10.71"/>
    <col collapsed="false" customWidth="true" hidden="false" outlineLevel="0" max="9458" min="9454" style="55" width="15.71"/>
    <col collapsed="false" customWidth="true" hidden="false" outlineLevel="0" max="9462" min="9459" style="55" width="12.71"/>
    <col collapsed="false" customWidth="true" hidden="false" outlineLevel="0" max="9466" min="9463" style="55" width="15.71"/>
    <col collapsed="false" customWidth="true" hidden="false" outlineLevel="0" max="9467" min="9467" style="55" width="22.86"/>
    <col collapsed="false" customWidth="true" hidden="false" outlineLevel="0" max="9468" min="9468" style="55" width="20.71"/>
    <col collapsed="false" customWidth="true" hidden="false" outlineLevel="0" max="9469" min="9469" style="55" width="16.71"/>
    <col collapsed="false" customWidth="false" hidden="false" outlineLevel="0" max="9709" min="9470" style="55" width="10.71"/>
    <col collapsed="false" customWidth="true" hidden="false" outlineLevel="0" max="9714" min="9710" style="55" width="15.71"/>
    <col collapsed="false" customWidth="true" hidden="false" outlineLevel="0" max="9718" min="9715" style="55" width="12.71"/>
    <col collapsed="false" customWidth="true" hidden="false" outlineLevel="0" max="9722" min="9719" style="55" width="15.71"/>
    <col collapsed="false" customWidth="true" hidden="false" outlineLevel="0" max="9723" min="9723" style="55" width="22.86"/>
    <col collapsed="false" customWidth="true" hidden="false" outlineLevel="0" max="9724" min="9724" style="55" width="20.71"/>
    <col collapsed="false" customWidth="true" hidden="false" outlineLevel="0" max="9725" min="9725" style="55" width="16.71"/>
    <col collapsed="false" customWidth="false" hidden="false" outlineLevel="0" max="9965" min="9726" style="55" width="10.71"/>
    <col collapsed="false" customWidth="true" hidden="false" outlineLevel="0" max="9970" min="9966" style="55" width="15.71"/>
    <col collapsed="false" customWidth="true" hidden="false" outlineLevel="0" max="9974" min="9971" style="55" width="12.71"/>
    <col collapsed="false" customWidth="true" hidden="false" outlineLevel="0" max="9978" min="9975" style="55" width="15.71"/>
    <col collapsed="false" customWidth="true" hidden="false" outlineLevel="0" max="9979" min="9979" style="55" width="22.86"/>
    <col collapsed="false" customWidth="true" hidden="false" outlineLevel="0" max="9980" min="9980" style="55" width="20.71"/>
    <col collapsed="false" customWidth="true" hidden="false" outlineLevel="0" max="9981" min="9981" style="55" width="16.71"/>
    <col collapsed="false" customWidth="false" hidden="false" outlineLevel="0" max="10221" min="9982" style="55" width="10.71"/>
    <col collapsed="false" customWidth="true" hidden="false" outlineLevel="0" max="10226" min="10222" style="55" width="15.71"/>
    <col collapsed="false" customWidth="true" hidden="false" outlineLevel="0" max="10230" min="10227" style="55" width="12.71"/>
    <col collapsed="false" customWidth="true" hidden="false" outlineLevel="0" max="10234" min="10231" style="55" width="15.71"/>
    <col collapsed="false" customWidth="true" hidden="false" outlineLevel="0" max="10235" min="10235" style="55" width="22.86"/>
    <col collapsed="false" customWidth="true" hidden="false" outlineLevel="0" max="10236" min="10236" style="55" width="20.71"/>
    <col collapsed="false" customWidth="true" hidden="false" outlineLevel="0" max="10237" min="10237" style="55" width="16.71"/>
    <col collapsed="false" customWidth="false" hidden="false" outlineLevel="0" max="10477" min="10238" style="55" width="10.71"/>
    <col collapsed="false" customWidth="true" hidden="false" outlineLevel="0" max="10482" min="10478" style="55" width="15.71"/>
    <col collapsed="false" customWidth="true" hidden="false" outlineLevel="0" max="10486" min="10483" style="55" width="12.71"/>
    <col collapsed="false" customWidth="true" hidden="false" outlineLevel="0" max="10490" min="10487" style="55" width="15.71"/>
    <col collapsed="false" customWidth="true" hidden="false" outlineLevel="0" max="10491" min="10491" style="55" width="22.86"/>
    <col collapsed="false" customWidth="true" hidden="false" outlineLevel="0" max="10492" min="10492" style="55" width="20.71"/>
    <col collapsed="false" customWidth="true" hidden="false" outlineLevel="0" max="10493" min="10493" style="55" width="16.71"/>
    <col collapsed="false" customWidth="false" hidden="false" outlineLevel="0" max="10733" min="10494" style="55" width="10.71"/>
    <col collapsed="false" customWidth="true" hidden="false" outlineLevel="0" max="10738" min="10734" style="55" width="15.71"/>
    <col collapsed="false" customWidth="true" hidden="false" outlineLevel="0" max="10742" min="10739" style="55" width="12.71"/>
    <col collapsed="false" customWidth="true" hidden="false" outlineLevel="0" max="10746" min="10743" style="55" width="15.71"/>
    <col collapsed="false" customWidth="true" hidden="false" outlineLevel="0" max="10747" min="10747" style="55" width="22.86"/>
    <col collapsed="false" customWidth="true" hidden="false" outlineLevel="0" max="10748" min="10748" style="55" width="20.71"/>
    <col collapsed="false" customWidth="true" hidden="false" outlineLevel="0" max="10749" min="10749" style="55" width="16.71"/>
    <col collapsed="false" customWidth="false" hidden="false" outlineLevel="0" max="10989" min="10750" style="55" width="10.71"/>
    <col collapsed="false" customWidth="true" hidden="false" outlineLevel="0" max="10994" min="10990" style="55" width="15.71"/>
    <col collapsed="false" customWidth="true" hidden="false" outlineLevel="0" max="10998" min="10995" style="55" width="12.71"/>
    <col collapsed="false" customWidth="true" hidden="false" outlineLevel="0" max="11002" min="10999" style="55" width="15.71"/>
    <col collapsed="false" customWidth="true" hidden="false" outlineLevel="0" max="11003" min="11003" style="55" width="22.86"/>
    <col collapsed="false" customWidth="true" hidden="false" outlineLevel="0" max="11004" min="11004" style="55" width="20.71"/>
    <col collapsed="false" customWidth="true" hidden="false" outlineLevel="0" max="11005" min="11005" style="55" width="16.71"/>
    <col collapsed="false" customWidth="false" hidden="false" outlineLevel="0" max="11245" min="11006" style="55" width="10.71"/>
    <col collapsed="false" customWidth="true" hidden="false" outlineLevel="0" max="11250" min="11246" style="55" width="15.71"/>
    <col collapsed="false" customWidth="true" hidden="false" outlineLevel="0" max="11254" min="11251" style="55" width="12.71"/>
    <col collapsed="false" customWidth="true" hidden="false" outlineLevel="0" max="11258" min="11255" style="55" width="15.71"/>
    <col collapsed="false" customWidth="true" hidden="false" outlineLevel="0" max="11259" min="11259" style="55" width="22.86"/>
    <col collapsed="false" customWidth="true" hidden="false" outlineLevel="0" max="11260" min="11260" style="55" width="20.71"/>
    <col collapsed="false" customWidth="true" hidden="false" outlineLevel="0" max="11261" min="11261" style="55" width="16.71"/>
    <col collapsed="false" customWidth="false" hidden="false" outlineLevel="0" max="11501" min="11262" style="55" width="10.71"/>
    <col collapsed="false" customWidth="true" hidden="false" outlineLevel="0" max="11506" min="11502" style="55" width="15.71"/>
    <col collapsed="false" customWidth="true" hidden="false" outlineLevel="0" max="11510" min="11507" style="55" width="12.71"/>
    <col collapsed="false" customWidth="true" hidden="false" outlineLevel="0" max="11514" min="11511" style="55" width="15.71"/>
    <col collapsed="false" customWidth="true" hidden="false" outlineLevel="0" max="11515" min="11515" style="55" width="22.86"/>
    <col collapsed="false" customWidth="true" hidden="false" outlineLevel="0" max="11516" min="11516" style="55" width="20.71"/>
    <col collapsed="false" customWidth="true" hidden="false" outlineLevel="0" max="11517" min="11517" style="55" width="16.71"/>
    <col collapsed="false" customWidth="false" hidden="false" outlineLevel="0" max="11757" min="11518" style="55" width="10.71"/>
    <col collapsed="false" customWidth="true" hidden="false" outlineLevel="0" max="11762" min="11758" style="55" width="15.71"/>
    <col collapsed="false" customWidth="true" hidden="false" outlineLevel="0" max="11766" min="11763" style="55" width="12.71"/>
    <col collapsed="false" customWidth="true" hidden="false" outlineLevel="0" max="11770" min="11767" style="55" width="15.71"/>
    <col collapsed="false" customWidth="true" hidden="false" outlineLevel="0" max="11771" min="11771" style="55" width="22.86"/>
    <col collapsed="false" customWidth="true" hidden="false" outlineLevel="0" max="11772" min="11772" style="55" width="20.71"/>
    <col collapsed="false" customWidth="true" hidden="false" outlineLevel="0" max="11773" min="11773" style="55" width="16.71"/>
    <col collapsed="false" customWidth="false" hidden="false" outlineLevel="0" max="12013" min="11774" style="55" width="10.71"/>
    <col collapsed="false" customWidth="true" hidden="false" outlineLevel="0" max="12018" min="12014" style="55" width="15.71"/>
    <col collapsed="false" customWidth="true" hidden="false" outlineLevel="0" max="12022" min="12019" style="55" width="12.71"/>
    <col collapsed="false" customWidth="true" hidden="false" outlineLevel="0" max="12026" min="12023" style="55" width="15.71"/>
    <col collapsed="false" customWidth="true" hidden="false" outlineLevel="0" max="12027" min="12027" style="55" width="22.86"/>
    <col collapsed="false" customWidth="true" hidden="false" outlineLevel="0" max="12028" min="12028" style="55" width="20.71"/>
    <col collapsed="false" customWidth="true" hidden="false" outlineLevel="0" max="12029" min="12029" style="55" width="16.71"/>
    <col collapsed="false" customWidth="false" hidden="false" outlineLevel="0" max="12269" min="12030" style="55" width="10.71"/>
    <col collapsed="false" customWidth="true" hidden="false" outlineLevel="0" max="12274" min="12270" style="55" width="15.71"/>
    <col collapsed="false" customWidth="true" hidden="false" outlineLevel="0" max="12278" min="12275" style="55" width="12.71"/>
    <col collapsed="false" customWidth="true" hidden="false" outlineLevel="0" max="12282" min="12279" style="55" width="15.71"/>
    <col collapsed="false" customWidth="true" hidden="false" outlineLevel="0" max="12283" min="12283" style="55" width="22.86"/>
    <col collapsed="false" customWidth="true" hidden="false" outlineLevel="0" max="12284" min="12284" style="55" width="20.71"/>
    <col collapsed="false" customWidth="true" hidden="false" outlineLevel="0" max="12285" min="12285" style="55" width="16.71"/>
    <col collapsed="false" customWidth="false" hidden="false" outlineLevel="0" max="12525" min="12286" style="55" width="10.71"/>
    <col collapsed="false" customWidth="true" hidden="false" outlineLevel="0" max="12530" min="12526" style="55" width="15.71"/>
    <col collapsed="false" customWidth="true" hidden="false" outlineLevel="0" max="12534" min="12531" style="55" width="12.71"/>
    <col collapsed="false" customWidth="true" hidden="false" outlineLevel="0" max="12538" min="12535" style="55" width="15.71"/>
    <col collapsed="false" customWidth="true" hidden="false" outlineLevel="0" max="12539" min="12539" style="55" width="22.86"/>
    <col collapsed="false" customWidth="true" hidden="false" outlineLevel="0" max="12540" min="12540" style="55" width="20.71"/>
    <col collapsed="false" customWidth="true" hidden="false" outlineLevel="0" max="12541" min="12541" style="55" width="16.71"/>
    <col collapsed="false" customWidth="false" hidden="false" outlineLevel="0" max="12781" min="12542" style="55" width="10.71"/>
    <col collapsed="false" customWidth="true" hidden="false" outlineLevel="0" max="12786" min="12782" style="55" width="15.71"/>
    <col collapsed="false" customWidth="true" hidden="false" outlineLevel="0" max="12790" min="12787" style="55" width="12.71"/>
    <col collapsed="false" customWidth="true" hidden="false" outlineLevel="0" max="12794" min="12791" style="55" width="15.71"/>
    <col collapsed="false" customWidth="true" hidden="false" outlineLevel="0" max="12795" min="12795" style="55" width="22.86"/>
    <col collapsed="false" customWidth="true" hidden="false" outlineLevel="0" max="12796" min="12796" style="55" width="20.71"/>
    <col collapsed="false" customWidth="true" hidden="false" outlineLevel="0" max="12797" min="12797" style="55" width="16.71"/>
    <col collapsed="false" customWidth="false" hidden="false" outlineLevel="0" max="13037" min="12798" style="55" width="10.71"/>
    <col collapsed="false" customWidth="true" hidden="false" outlineLevel="0" max="13042" min="13038" style="55" width="15.71"/>
    <col collapsed="false" customWidth="true" hidden="false" outlineLevel="0" max="13046" min="13043" style="55" width="12.71"/>
    <col collapsed="false" customWidth="true" hidden="false" outlineLevel="0" max="13050" min="13047" style="55" width="15.71"/>
    <col collapsed="false" customWidth="true" hidden="false" outlineLevel="0" max="13051" min="13051" style="55" width="22.86"/>
    <col collapsed="false" customWidth="true" hidden="false" outlineLevel="0" max="13052" min="13052" style="55" width="20.71"/>
    <col collapsed="false" customWidth="true" hidden="false" outlineLevel="0" max="13053" min="13053" style="55" width="16.71"/>
    <col collapsed="false" customWidth="false" hidden="false" outlineLevel="0" max="13293" min="13054" style="55" width="10.71"/>
    <col collapsed="false" customWidth="true" hidden="false" outlineLevel="0" max="13298" min="13294" style="55" width="15.71"/>
    <col collapsed="false" customWidth="true" hidden="false" outlineLevel="0" max="13302" min="13299" style="55" width="12.71"/>
    <col collapsed="false" customWidth="true" hidden="false" outlineLevel="0" max="13306" min="13303" style="55" width="15.71"/>
    <col collapsed="false" customWidth="true" hidden="false" outlineLevel="0" max="13307" min="13307" style="55" width="22.86"/>
    <col collapsed="false" customWidth="true" hidden="false" outlineLevel="0" max="13308" min="13308" style="55" width="20.71"/>
    <col collapsed="false" customWidth="true" hidden="false" outlineLevel="0" max="13309" min="13309" style="55" width="16.71"/>
    <col collapsed="false" customWidth="false" hidden="false" outlineLevel="0" max="13549" min="13310" style="55" width="10.71"/>
    <col collapsed="false" customWidth="true" hidden="false" outlineLevel="0" max="13554" min="13550" style="55" width="15.71"/>
    <col collapsed="false" customWidth="true" hidden="false" outlineLevel="0" max="13558" min="13555" style="55" width="12.71"/>
    <col collapsed="false" customWidth="true" hidden="false" outlineLevel="0" max="13562" min="13559" style="55" width="15.71"/>
    <col collapsed="false" customWidth="true" hidden="false" outlineLevel="0" max="13563" min="13563" style="55" width="22.86"/>
    <col collapsed="false" customWidth="true" hidden="false" outlineLevel="0" max="13564" min="13564" style="55" width="20.71"/>
    <col collapsed="false" customWidth="true" hidden="false" outlineLevel="0" max="13565" min="13565" style="55" width="16.71"/>
    <col collapsed="false" customWidth="false" hidden="false" outlineLevel="0" max="13805" min="13566" style="55" width="10.71"/>
    <col collapsed="false" customWidth="true" hidden="false" outlineLevel="0" max="13810" min="13806" style="55" width="15.71"/>
    <col collapsed="false" customWidth="true" hidden="false" outlineLevel="0" max="13814" min="13811" style="55" width="12.71"/>
    <col collapsed="false" customWidth="true" hidden="false" outlineLevel="0" max="13818" min="13815" style="55" width="15.71"/>
    <col collapsed="false" customWidth="true" hidden="false" outlineLevel="0" max="13819" min="13819" style="55" width="22.86"/>
    <col collapsed="false" customWidth="true" hidden="false" outlineLevel="0" max="13820" min="13820" style="55" width="20.71"/>
    <col collapsed="false" customWidth="true" hidden="false" outlineLevel="0" max="13821" min="13821" style="55" width="16.71"/>
    <col collapsed="false" customWidth="false" hidden="false" outlineLevel="0" max="14061" min="13822" style="55" width="10.71"/>
    <col collapsed="false" customWidth="true" hidden="false" outlineLevel="0" max="14066" min="14062" style="55" width="15.71"/>
    <col collapsed="false" customWidth="true" hidden="false" outlineLevel="0" max="14070" min="14067" style="55" width="12.71"/>
    <col collapsed="false" customWidth="true" hidden="false" outlineLevel="0" max="14074" min="14071" style="55" width="15.71"/>
    <col collapsed="false" customWidth="true" hidden="false" outlineLevel="0" max="14075" min="14075" style="55" width="22.86"/>
    <col collapsed="false" customWidth="true" hidden="false" outlineLevel="0" max="14076" min="14076" style="55" width="20.71"/>
    <col collapsed="false" customWidth="true" hidden="false" outlineLevel="0" max="14077" min="14077" style="55" width="16.71"/>
    <col collapsed="false" customWidth="false" hidden="false" outlineLevel="0" max="14317" min="14078" style="55" width="10.71"/>
    <col collapsed="false" customWidth="true" hidden="false" outlineLevel="0" max="14322" min="14318" style="55" width="15.71"/>
    <col collapsed="false" customWidth="true" hidden="false" outlineLevel="0" max="14326" min="14323" style="55" width="12.71"/>
    <col collapsed="false" customWidth="true" hidden="false" outlineLevel="0" max="14330" min="14327" style="55" width="15.71"/>
    <col collapsed="false" customWidth="true" hidden="false" outlineLevel="0" max="14331" min="14331" style="55" width="22.86"/>
    <col collapsed="false" customWidth="true" hidden="false" outlineLevel="0" max="14332" min="14332" style="55" width="20.71"/>
    <col collapsed="false" customWidth="true" hidden="false" outlineLevel="0" max="14333" min="14333" style="55" width="16.71"/>
    <col collapsed="false" customWidth="false" hidden="false" outlineLevel="0" max="14573" min="14334" style="55" width="10.71"/>
    <col collapsed="false" customWidth="true" hidden="false" outlineLevel="0" max="14578" min="14574" style="55" width="15.71"/>
    <col collapsed="false" customWidth="true" hidden="false" outlineLevel="0" max="14582" min="14579" style="55" width="12.71"/>
    <col collapsed="false" customWidth="true" hidden="false" outlineLevel="0" max="14586" min="14583" style="55" width="15.71"/>
    <col collapsed="false" customWidth="true" hidden="false" outlineLevel="0" max="14587" min="14587" style="55" width="22.86"/>
    <col collapsed="false" customWidth="true" hidden="false" outlineLevel="0" max="14588" min="14588" style="55" width="20.71"/>
    <col collapsed="false" customWidth="true" hidden="false" outlineLevel="0" max="14589" min="14589" style="55" width="16.71"/>
    <col collapsed="false" customWidth="false" hidden="false" outlineLevel="0" max="14829" min="14590" style="55" width="10.71"/>
    <col collapsed="false" customWidth="true" hidden="false" outlineLevel="0" max="14834" min="14830" style="55" width="15.71"/>
    <col collapsed="false" customWidth="true" hidden="false" outlineLevel="0" max="14838" min="14835" style="55" width="12.71"/>
    <col collapsed="false" customWidth="true" hidden="false" outlineLevel="0" max="14842" min="14839" style="55" width="15.71"/>
    <col collapsed="false" customWidth="true" hidden="false" outlineLevel="0" max="14843" min="14843" style="55" width="22.86"/>
    <col collapsed="false" customWidth="true" hidden="false" outlineLevel="0" max="14844" min="14844" style="55" width="20.71"/>
    <col collapsed="false" customWidth="true" hidden="false" outlineLevel="0" max="14845" min="14845" style="55" width="16.71"/>
    <col collapsed="false" customWidth="false" hidden="false" outlineLevel="0" max="15085" min="14846" style="55" width="10.71"/>
    <col collapsed="false" customWidth="true" hidden="false" outlineLevel="0" max="15090" min="15086" style="55" width="15.71"/>
    <col collapsed="false" customWidth="true" hidden="false" outlineLevel="0" max="15094" min="15091" style="55" width="12.71"/>
    <col collapsed="false" customWidth="true" hidden="false" outlineLevel="0" max="15098" min="15095" style="55" width="15.71"/>
    <col collapsed="false" customWidth="true" hidden="false" outlineLevel="0" max="15099" min="15099" style="55" width="22.86"/>
    <col collapsed="false" customWidth="true" hidden="false" outlineLevel="0" max="15100" min="15100" style="55" width="20.71"/>
    <col collapsed="false" customWidth="true" hidden="false" outlineLevel="0" max="15101" min="15101" style="55" width="16.71"/>
    <col collapsed="false" customWidth="false" hidden="false" outlineLevel="0" max="15341" min="15102" style="55" width="10.71"/>
    <col collapsed="false" customWidth="true" hidden="false" outlineLevel="0" max="15346" min="15342" style="55" width="15.71"/>
    <col collapsed="false" customWidth="true" hidden="false" outlineLevel="0" max="15350" min="15347" style="55" width="12.71"/>
    <col collapsed="false" customWidth="true" hidden="false" outlineLevel="0" max="15354" min="15351" style="55" width="15.71"/>
    <col collapsed="false" customWidth="true" hidden="false" outlineLevel="0" max="15355" min="15355" style="55" width="22.86"/>
    <col collapsed="false" customWidth="true" hidden="false" outlineLevel="0" max="15356" min="15356" style="55" width="20.71"/>
    <col collapsed="false" customWidth="true" hidden="false" outlineLevel="0" max="15357" min="15357" style="55" width="16.71"/>
    <col collapsed="false" customWidth="false" hidden="false" outlineLevel="0" max="15597" min="15358" style="55" width="10.71"/>
    <col collapsed="false" customWidth="true" hidden="false" outlineLevel="0" max="15602" min="15598" style="55" width="15.71"/>
    <col collapsed="false" customWidth="true" hidden="false" outlineLevel="0" max="15606" min="15603" style="55" width="12.71"/>
    <col collapsed="false" customWidth="true" hidden="false" outlineLevel="0" max="15610" min="15607" style="55" width="15.71"/>
    <col collapsed="false" customWidth="true" hidden="false" outlineLevel="0" max="15611" min="15611" style="55" width="22.86"/>
    <col collapsed="false" customWidth="true" hidden="false" outlineLevel="0" max="15612" min="15612" style="55" width="20.71"/>
    <col collapsed="false" customWidth="true" hidden="false" outlineLevel="0" max="15613" min="15613" style="55" width="16.71"/>
    <col collapsed="false" customWidth="false" hidden="false" outlineLevel="0" max="15853" min="15614" style="55" width="10.71"/>
    <col collapsed="false" customWidth="true" hidden="false" outlineLevel="0" max="15858" min="15854" style="55" width="15.71"/>
    <col collapsed="false" customWidth="true" hidden="false" outlineLevel="0" max="15862" min="15859" style="55" width="12.71"/>
    <col collapsed="false" customWidth="true" hidden="false" outlineLevel="0" max="15866" min="15863" style="55" width="15.71"/>
    <col collapsed="false" customWidth="true" hidden="false" outlineLevel="0" max="15867" min="15867" style="55" width="22.86"/>
    <col collapsed="false" customWidth="true" hidden="false" outlineLevel="0" max="15868" min="15868" style="55" width="20.71"/>
    <col collapsed="false" customWidth="true" hidden="false" outlineLevel="0" max="15869" min="15869" style="55" width="16.71"/>
    <col collapsed="false" customWidth="false" hidden="false" outlineLevel="0" max="16109" min="15870" style="55" width="10.71"/>
    <col collapsed="false" customWidth="true" hidden="false" outlineLevel="0" max="16114" min="16110" style="55" width="15.71"/>
    <col collapsed="false" customWidth="true" hidden="false" outlineLevel="0" max="16118" min="16115" style="55" width="12.71"/>
    <col collapsed="false" customWidth="true" hidden="false" outlineLevel="0" max="16122" min="16119" style="55" width="15.71"/>
    <col collapsed="false" customWidth="true" hidden="false" outlineLevel="0" max="16123" min="16123" style="55" width="22.86"/>
    <col collapsed="false" customWidth="true" hidden="false" outlineLevel="0" max="16124" min="16124" style="55" width="20.71"/>
    <col collapsed="false" customWidth="true" hidden="false" outlineLevel="0" max="16125" min="16125" style="55" width="16.71"/>
    <col collapsed="false" customWidth="false" hidden="false" outlineLevel="0" max="16384" min="16126" style="55"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8.75" hidden="false" customHeight="false" outlineLevel="0" collapsed="false">
      <c r="A6" s="44" t="str">
        <f aca="false">'2. паспорт  ТП'!A4:S4</f>
        <v>Год раскрытия информации: 2025 год</v>
      </c>
      <c r="B6" s="44"/>
      <c r="C6" s="44"/>
      <c r="D6" s="44"/>
      <c r="E6" s="44"/>
      <c r="F6" s="44"/>
      <c r="G6" s="44"/>
      <c r="H6" s="44"/>
      <c r="I6" s="44"/>
      <c r="J6" s="44"/>
      <c r="K6" s="44"/>
      <c r="L6" s="44"/>
      <c r="M6" s="44"/>
      <c r="N6" s="44"/>
      <c r="O6" s="44"/>
      <c r="P6" s="44"/>
      <c r="Q6" s="44"/>
      <c r="R6" s="44"/>
      <c r="S6" s="44"/>
      <c r="T6" s="44"/>
    </row>
    <row r="7" s="3" customFormat="true" ht="18" hidden="false" customHeight="false" outlineLevel="0" collapsed="false">
      <c r="A7" s="45"/>
      <c r="B7" s="46"/>
      <c r="C7" s="46"/>
      <c r="D7" s="46"/>
      <c r="E7" s="46"/>
      <c r="F7" s="46"/>
      <c r="G7" s="46"/>
      <c r="H7" s="56"/>
      <c r="I7" s="46"/>
      <c r="J7" s="46"/>
      <c r="K7" s="46"/>
      <c r="L7" s="46"/>
      <c r="M7" s="46"/>
      <c r="N7" s="46"/>
      <c r="O7" s="46"/>
      <c r="P7" s="46"/>
      <c r="Q7" s="46"/>
      <c r="R7" s="46"/>
      <c r="S7" s="46"/>
      <c r="T7" s="46"/>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27" t="s">
        <v>6</v>
      </c>
      <c r="B11" s="27"/>
      <c r="C11" s="27"/>
      <c r="D11" s="27"/>
      <c r="E11" s="27"/>
      <c r="F11" s="27"/>
      <c r="G11" s="27"/>
      <c r="H11" s="27"/>
      <c r="I11" s="27"/>
      <c r="J11" s="27"/>
      <c r="K11" s="27"/>
      <c r="L11" s="27"/>
      <c r="M11" s="27"/>
      <c r="N11" s="27"/>
      <c r="O11" s="27"/>
      <c r="P11" s="27"/>
      <c r="Q11" s="27"/>
      <c r="R11" s="27"/>
      <c r="S11" s="27"/>
      <c r="T11" s="27"/>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I_525-ДГ-9</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27" t="s">
        <v>8</v>
      </c>
      <c r="B14" s="27"/>
      <c r="C14" s="27"/>
      <c r="D14" s="27"/>
      <c r="E14" s="27"/>
      <c r="F14" s="27"/>
      <c r="G14" s="27"/>
      <c r="H14" s="27"/>
      <c r="I14" s="27"/>
      <c r="J14" s="27"/>
      <c r="K14" s="27"/>
      <c r="L14" s="27"/>
      <c r="M14" s="27"/>
      <c r="N14" s="27"/>
      <c r="O14" s="27"/>
      <c r="P14" s="27"/>
      <c r="Q14" s="27"/>
      <c r="R14" s="27"/>
      <c r="S14" s="27"/>
      <c r="T14" s="27"/>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57" t="str">
        <f aca="false">'2. паспорт  ТП'!A14:S14</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6" s="57"/>
      <c r="C16" s="57"/>
      <c r="D16" s="57"/>
      <c r="E16" s="57"/>
      <c r="F16" s="57"/>
      <c r="G16" s="57"/>
      <c r="H16" s="57"/>
      <c r="I16" s="57"/>
      <c r="J16" s="57"/>
      <c r="K16" s="57"/>
      <c r="L16" s="57"/>
      <c r="M16" s="57"/>
      <c r="N16" s="57"/>
      <c r="O16" s="57"/>
      <c r="P16" s="57"/>
      <c r="Q16" s="57"/>
      <c r="R16" s="57"/>
      <c r="S16" s="57"/>
      <c r="T16" s="57"/>
    </row>
    <row r="17" s="20" customFormat="true" ht="15" hidden="false" customHeight="true" outlineLevel="0" collapsed="false">
      <c r="A17" s="27" t="s">
        <v>10</v>
      </c>
      <c r="B17" s="27"/>
      <c r="C17" s="27"/>
      <c r="D17" s="27"/>
      <c r="E17" s="27"/>
      <c r="F17" s="27"/>
      <c r="G17" s="27"/>
      <c r="H17" s="27"/>
      <c r="I17" s="27"/>
      <c r="J17" s="27"/>
      <c r="K17" s="27"/>
      <c r="L17" s="27"/>
      <c r="M17" s="27"/>
      <c r="N17" s="27"/>
      <c r="O17" s="27"/>
      <c r="P17" s="27"/>
      <c r="Q17" s="27"/>
      <c r="R17" s="27"/>
      <c r="S17" s="27"/>
      <c r="T17" s="27"/>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47" t="s">
        <v>95</v>
      </c>
      <c r="B19" s="47"/>
      <c r="C19" s="47"/>
      <c r="D19" s="47"/>
      <c r="E19" s="47"/>
      <c r="F19" s="47"/>
      <c r="G19" s="47"/>
      <c r="H19" s="47"/>
      <c r="I19" s="47"/>
      <c r="J19" s="47"/>
      <c r="K19" s="47"/>
      <c r="L19" s="47"/>
      <c r="M19" s="47"/>
      <c r="N19" s="47"/>
      <c r="O19" s="47"/>
      <c r="P19" s="47"/>
      <c r="Q19" s="47"/>
      <c r="R19" s="47"/>
      <c r="S19" s="47"/>
      <c r="T19" s="47"/>
    </row>
    <row r="20" s="59" customFormat="true" ht="21" hidden="false" customHeight="true" outlineLevel="0" collapsed="false">
      <c r="A20" s="58"/>
      <c r="B20" s="58"/>
      <c r="C20" s="58"/>
      <c r="D20" s="58"/>
      <c r="E20" s="58"/>
      <c r="F20" s="58"/>
      <c r="G20" s="58"/>
      <c r="H20" s="58"/>
      <c r="I20" s="58"/>
      <c r="J20" s="58"/>
      <c r="K20" s="58"/>
      <c r="L20" s="58"/>
      <c r="M20" s="58"/>
      <c r="N20" s="58"/>
      <c r="O20" s="58"/>
      <c r="P20" s="58"/>
      <c r="Q20" s="58"/>
      <c r="R20" s="58"/>
      <c r="S20" s="58"/>
      <c r="T20" s="58"/>
    </row>
    <row r="21" customFormat="false" ht="46.5" hidden="false" customHeight="true" outlineLevel="0" collapsed="false">
      <c r="A21" s="60" t="s">
        <v>12</v>
      </c>
      <c r="B21" s="61" t="s">
        <v>96</v>
      </c>
      <c r="C21" s="61"/>
      <c r="D21" s="61" t="s">
        <v>97</v>
      </c>
      <c r="E21" s="61" t="s">
        <v>98</v>
      </c>
      <c r="F21" s="61"/>
      <c r="G21" s="61" t="s">
        <v>99</v>
      </c>
      <c r="H21" s="61"/>
      <c r="I21" s="61" t="s">
        <v>100</v>
      </c>
      <c r="J21" s="61"/>
      <c r="K21" s="61" t="s">
        <v>101</v>
      </c>
      <c r="L21" s="61" t="s">
        <v>102</v>
      </c>
      <c r="M21" s="61"/>
      <c r="N21" s="61" t="s">
        <v>103</v>
      </c>
      <c r="O21" s="61"/>
      <c r="P21" s="61" t="s">
        <v>104</v>
      </c>
      <c r="Q21" s="62" t="s">
        <v>105</v>
      </c>
      <c r="R21" s="62"/>
      <c r="S21" s="63" t="s">
        <v>106</v>
      </c>
      <c r="T21" s="63"/>
    </row>
    <row r="22" customFormat="false" ht="204.75" hidden="false" customHeight="true" outlineLevel="0" collapsed="false">
      <c r="A22" s="60"/>
      <c r="B22" s="61"/>
      <c r="C22" s="61"/>
      <c r="D22" s="61"/>
      <c r="E22" s="61"/>
      <c r="F22" s="61"/>
      <c r="G22" s="61"/>
      <c r="H22" s="61"/>
      <c r="I22" s="61"/>
      <c r="J22" s="61"/>
      <c r="K22" s="61"/>
      <c r="L22" s="61"/>
      <c r="M22" s="61"/>
      <c r="N22" s="61"/>
      <c r="O22" s="61"/>
      <c r="P22" s="61"/>
      <c r="Q22" s="62" t="s">
        <v>107</v>
      </c>
      <c r="R22" s="62" t="s">
        <v>108</v>
      </c>
      <c r="S22" s="62" t="s">
        <v>109</v>
      </c>
      <c r="T22" s="62" t="s">
        <v>110</v>
      </c>
    </row>
    <row r="23" customFormat="false" ht="51.75" hidden="false" customHeight="true" outlineLevel="0" collapsed="false">
      <c r="A23" s="60"/>
      <c r="B23" s="61" t="s">
        <v>111</v>
      </c>
      <c r="C23" s="61" t="s">
        <v>112</v>
      </c>
      <c r="D23" s="61"/>
      <c r="E23" s="61" t="s">
        <v>111</v>
      </c>
      <c r="F23" s="61" t="s">
        <v>112</v>
      </c>
      <c r="G23" s="61" t="s">
        <v>111</v>
      </c>
      <c r="H23" s="61" t="s">
        <v>112</v>
      </c>
      <c r="I23" s="61" t="s">
        <v>111</v>
      </c>
      <c r="J23" s="61" t="s">
        <v>112</v>
      </c>
      <c r="K23" s="61" t="s">
        <v>111</v>
      </c>
      <c r="L23" s="61" t="s">
        <v>111</v>
      </c>
      <c r="M23" s="61" t="s">
        <v>112</v>
      </c>
      <c r="N23" s="61" t="s">
        <v>111</v>
      </c>
      <c r="O23" s="61" t="s">
        <v>112</v>
      </c>
      <c r="P23" s="64" t="s">
        <v>111</v>
      </c>
      <c r="Q23" s="62" t="s">
        <v>111</v>
      </c>
      <c r="R23" s="62" t="s">
        <v>111</v>
      </c>
      <c r="S23" s="62" t="s">
        <v>111</v>
      </c>
      <c r="T23" s="62" t="s">
        <v>111</v>
      </c>
    </row>
    <row r="24" customFormat="false" ht="15.75" hidden="false" customHeight="false" outlineLevel="0" collapsed="false">
      <c r="A24" s="65" t="n">
        <v>1</v>
      </c>
      <c r="B24" s="65" t="n">
        <v>2</v>
      </c>
      <c r="C24" s="65" t="n">
        <v>3</v>
      </c>
      <c r="D24" s="65" t="n">
        <v>4</v>
      </c>
      <c r="E24" s="65" t="n">
        <v>5</v>
      </c>
      <c r="F24" s="65" t="n">
        <v>6</v>
      </c>
      <c r="G24" s="65" t="n">
        <v>7</v>
      </c>
      <c r="H24" s="65" t="n">
        <v>8</v>
      </c>
      <c r="I24" s="65" t="n">
        <v>9</v>
      </c>
      <c r="J24" s="65" t="n">
        <v>10</v>
      </c>
      <c r="K24" s="65" t="n">
        <v>11</v>
      </c>
      <c r="L24" s="65" t="n">
        <v>12</v>
      </c>
      <c r="M24" s="65" t="n">
        <v>13</v>
      </c>
      <c r="N24" s="65" t="n">
        <v>14</v>
      </c>
      <c r="O24" s="65" t="n">
        <v>15</v>
      </c>
      <c r="P24" s="65" t="n">
        <v>16</v>
      </c>
      <c r="Q24" s="65" t="n">
        <v>17</v>
      </c>
      <c r="R24" s="65" t="n">
        <v>18</v>
      </c>
      <c r="S24" s="65" t="n">
        <v>19</v>
      </c>
      <c r="T24" s="65" t="n">
        <v>20</v>
      </c>
    </row>
    <row r="25" s="59" customFormat="true" ht="24" hidden="false" customHeight="true" outlineLevel="0" collapsed="false">
      <c r="A25" s="66" t="s">
        <v>23</v>
      </c>
      <c r="B25" s="66" t="s">
        <v>23</v>
      </c>
      <c r="C25" s="66" t="s">
        <v>23</v>
      </c>
      <c r="D25" s="66" t="s">
        <v>23</v>
      </c>
      <c r="E25" s="66" t="s">
        <v>23</v>
      </c>
      <c r="F25" s="66" t="s">
        <v>23</v>
      </c>
      <c r="G25" s="66" t="s">
        <v>23</v>
      </c>
      <c r="H25" s="66" t="s">
        <v>23</v>
      </c>
      <c r="I25" s="66" t="s">
        <v>23</v>
      </c>
      <c r="J25" s="66" t="s">
        <v>23</v>
      </c>
      <c r="K25" s="66" t="s">
        <v>23</v>
      </c>
      <c r="L25" s="66" t="s">
        <v>23</v>
      </c>
      <c r="M25" s="66" t="s">
        <v>23</v>
      </c>
      <c r="N25" s="66" t="s">
        <v>23</v>
      </c>
      <c r="O25" s="66" t="s">
        <v>23</v>
      </c>
      <c r="P25" s="66" t="s">
        <v>23</v>
      </c>
      <c r="Q25" s="66" t="s">
        <v>23</v>
      </c>
      <c r="R25" s="66" t="s">
        <v>23</v>
      </c>
      <c r="S25" s="66" t="s">
        <v>23</v>
      </c>
      <c r="T25" s="66" t="s">
        <v>23</v>
      </c>
    </row>
    <row r="26" customFormat="false" ht="3" hidden="false" customHeight="true" outlineLevel="0" collapsed="false"/>
    <row r="27" s="67" customFormat="true" ht="12.75" hidden="false" customHeight="false" outlineLevel="0" collapsed="false">
      <c r="B27" s="68"/>
      <c r="C27" s="68"/>
      <c r="K27" s="68"/>
    </row>
    <row r="28" s="67" customFormat="true" ht="15.75" hidden="false" customHeight="false" outlineLevel="0" collapsed="false">
      <c r="B28" s="69" t="s">
        <v>113</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70" t="s">
        <v>114</v>
      </c>
      <c r="C29" s="70"/>
      <c r="D29" s="70"/>
      <c r="E29" s="70"/>
      <c r="F29" s="70"/>
      <c r="G29" s="70"/>
      <c r="H29" s="70"/>
      <c r="I29" s="70"/>
      <c r="J29" s="70"/>
      <c r="K29" s="70"/>
      <c r="L29" s="70"/>
      <c r="M29" s="70"/>
      <c r="N29" s="70"/>
      <c r="O29" s="70"/>
      <c r="P29" s="70"/>
      <c r="Q29" s="70"/>
      <c r="R29" s="70"/>
    </row>
    <row r="30" customFormat="false" ht="15.75" hidden="false" customHeight="false" outlineLevel="0" collapsed="false">
      <c r="B30" s="69"/>
      <c r="C30" s="69"/>
      <c r="D30" s="69"/>
      <c r="E30" s="69"/>
      <c r="F30" s="69"/>
      <c r="G30" s="69"/>
      <c r="H30" s="69"/>
      <c r="I30" s="69"/>
      <c r="J30" s="69"/>
      <c r="K30" s="69"/>
      <c r="L30" s="69"/>
      <c r="M30" s="69"/>
      <c r="N30" s="69"/>
      <c r="O30" s="69"/>
      <c r="P30" s="69"/>
      <c r="Q30" s="69"/>
      <c r="R30" s="69"/>
      <c r="S30" s="69"/>
      <c r="T30" s="69"/>
      <c r="U30" s="69"/>
      <c r="V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row>
    <row r="31" customFormat="false" ht="15.75" hidden="false" customHeight="false" outlineLevel="0" collapsed="false">
      <c r="B31" s="71" t="s">
        <v>115</v>
      </c>
      <c r="C31" s="71"/>
      <c r="D31" s="71"/>
      <c r="E31" s="71"/>
      <c r="F31" s="72"/>
      <c r="G31" s="72"/>
      <c r="H31" s="71"/>
      <c r="I31" s="71"/>
      <c r="J31" s="71"/>
      <c r="K31" s="71"/>
      <c r="L31" s="71"/>
      <c r="M31" s="71"/>
      <c r="N31" s="71"/>
      <c r="O31" s="71"/>
      <c r="P31" s="71"/>
      <c r="Q31" s="71"/>
      <c r="R31" s="71"/>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customFormat="false" ht="15.75" hidden="false" customHeight="false" outlineLevel="0" collapsed="false">
      <c r="B32" s="71" t="s">
        <v>116</v>
      </c>
      <c r="C32" s="71"/>
      <c r="D32" s="71"/>
      <c r="E32" s="71"/>
      <c r="F32" s="72"/>
      <c r="G32" s="72"/>
      <c r="H32" s="71"/>
      <c r="I32" s="71"/>
      <c r="J32" s="71"/>
      <c r="K32" s="71"/>
      <c r="L32" s="71"/>
      <c r="M32" s="71"/>
      <c r="N32" s="71"/>
      <c r="O32" s="71"/>
      <c r="P32" s="71"/>
      <c r="Q32" s="71"/>
      <c r="R32" s="71"/>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s="72" customFormat="true" ht="15.75" hidden="false" customHeight="false" outlineLevel="0" collapsed="false">
      <c r="B33" s="71" t="s">
        <v>117</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row>
    <row r="34" s="72" customFormat="true" ht="15.75" hidden="false" customHeight="false" outlineLevel="0" collapsed="false">
      <c r="B34" s="71" t="s">
        <v>118</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row>
    <row r="35" s="72" customFormat="true" ht="15.75" hidden="false" customHeight="false" outlineLevel="0" collapsed="false">
      <c r="B35" s="71" t="s">
        <v>119</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120</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121</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122</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123</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124</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28"/>
  <sheetViews>
    <sheetView showFormulas="false" showGridLines="true" showRowColHeaders="true" showZeros="true" rightToLeft="false" tabSelected="false" showOutlineSymbols="true" defaultGridColor="true" view="pageBreakPreview" topLeftCell="F4"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5" width="10.71"/>
    <col collapsed="false" customWidth="true" hidden="false" outlineLevel="0" max="4" min="4" style="55" width="11.57"/>
    <col collapsed="false" customWidth="true" hidden="false" outlineLevel="0" max="5" min="5" style="55" width="11.85"/>
    <col collapsed="false" customWidth="true" hidden="false" outlineLevel="0" max="6" min="6" style="55" width="8.71"/>
    <col collapsed="false" customWidth="true" hidden="false" outlineLevel="0" max="7" min="7" style="55" width="10.29"/>
    <col collapsed="false" customWidth="true" hidden="false" outlineLevel="0" max="8" min="8" style="55" width="8.71"/>
    <col collapsed="false" customWidth="true" hidden="false" outlineLevel="0" max="9" min="9" style="55" width="8.29"/>
    <col collapsed="false" customWidth="true" hidden="false" outlineLevel="0" max="10" min="10" style="55" width="20.14"/>
    <col collapsed="false" customWidth="true" hidden="false" outlineLevel="0" max="11" min="11" style="55" width="11.14"/>
    <col collapsed="false" customWidth="true" hidden="false" outlineLevel="0" max="12" min="12" style="55" width="8.86"/>
    <col collapsed="false" customWidth="true" hidden="false" outlineLevel="0" max="13" min="13" style="55" width="8.71"/>
    <col collapsed="false" customWidth="true" hidden="false" outlineLevel="0" max="14" min="14" style="55" width="13.71"/>
    <col collapsed="false" customWidth="true" hidden="false" outlineLevel="0" max="16" min="15" style="55" width="8.71"/>
    <col collapsed="false" customWidth="true" hidden="false" outlineLevel="0" max="17" min="17" style="55" width="11.85"/>
    <col collapsed="false" customWidth="true" hidden="false" outlineLevel="0" max="18" min="18" style="55" width="12"/>
    <col collapsed="false" customWidth="true" hidden="false" outlineLevel="0" max="19" min="19" style="55" width="18.29"/>
    <col collapsed="false" customWidth="true" hidden="false" outlineLevel="0" max="20" min="20" style="55" width="22.42"/>
    <col collapsed="false" customWidth="true" hidden="false" outlineLevel="0" max="21" min="21" style="55" width="30.71"/>
    <col collapsed="false" customWidth="true" hidden="false" outlineLevel="0" max="23" min="22" style="55" width="8.71"/>
    <col collapsed="false" customWidth="true" hidden="false" outlineLevel="0" max="24" min="24" style="55" width="24.57"/>
    <col collapsed="false" customWidth="true" hidden="false" outlineLevel="0" max="25" min="25" style="55" width="15.29"/>
    <col collapsed="false" customWidth="true" hidden="false" outlineLevel="0" max="26" min="26" style="55" width="18.57"/>
    <col collapsed="false" customWidth="true" hidden="false" outlineLevel="0" max="27" min="27" style="55" width="19.14"/>
    <col collapsed="false" customWidth="false" hidden="false" outlineLevel="0" max="240" min="28" style="55" width="10.71"/>
    <col collapsed="false" customWidth="true" hidden="false" outlineLevel="0" max="242" min="241" style="55" width="15.71"/>
    <col collapsed="false" customWidth="true" hidden="false" outlineLevel="0" max="245" min="243" style="55" width="14.71"/>
    <col collapsed="false" customWidth="true" hidden="false" outlineLevel="0" max="249" min="246" style="55" width="13.71"/>
    <col collapsed="false" customWidth="true" hidden="false" outlineLevel="0" max="253" min="250" style="55" width="15.71"/>
    <col collapsed="false" customWidth="true" hidden="false" outlineLevel="0" max="254" min="254" style="55" width="22.86"/>
    <col collapsed="false" customWidth="true" hidden="false" outlineLevel="0" max="255" min="255" style="55" width="20.71"/>
    <col collapsed="false" customWidth="true" hidden="false" outlineLevel="0" max="256" min="256" style="55" width="17.71"/>
    <col collapsed="false" customWidth="true" hidden="false" outlineLevel="0" max="265" min="257" style="55" width="14.71"/>
    <col collapsed="false" customWidth="false" hidden="false" outlineLevel="0" max="496" min="266" style="55" width="10.71"/>
    <col collapsed="false" customWidth="true" hidden="false" outlineLevel="0" max="498" min="497" style="55" width="15.71"/>
    <col collapsed="false" customWidth="true" hidden="false" outlineLevel="0" max="501" min="499" style="55" width="14.71"/>
    <col collapsed="false" customWidth="true" hidden="false" outlineLevel="0" max="505" min="502" style="55" width="13.71"/>
    <col collapsed="false" customWidth="true" hidden="false" outlineLevel="0" max="509" min="506" style="55" width="15.71"/>
    <col collapsed="false" customWidth="true" hidden="false" outlineLevel="0" max="510" min="510" style="55" width="22.86"/>
    <col collapsed="false" customWidth="true" hidden="false" outlineLevel="0" max="511" min="511" style="55" width="20.71"/>
    <col collapsed="false" customWidth="true" hidden="false" outlineLevel="0" max="512" min="512" style="55" width="17.71"/>
    <col collapsed="false" customWidth="true" hidden="false" outlineLevel="0" max="521" min="513" style="55" width="14.71"/>
    <col collapsed="false" customWidth="false" hidden="false" outlineLevel="0" max="752" min="522" style="55" width="10.71"/>
    <col collapsed="false" customWidth="true" hidden="false" outlineLevel="0" max="754" min="753" style="55" width="15.71"/>
    <col collapsed="false" customWidth="true" hidden="false" outlineLevel="0" max="757" min="755" style="55" width="14.71"/>
    <col collapsed="false" customWidth="true" hidden="false" outlineLevel="0" max="761" min="758" style="55" width="13.71"/>
    <col collapsed="false" customWidth="true" hidden="false" outlineLevel="0" max="765" min="762" style="55" width="15.71"/>
    <col collapsed="false" customWidth="true" hidden="false" outlineLevel="0" max="766" min="766" style="55" width="22.86"/>
    <col collapsed="false" customWidth="true" hidden="false" outlineLevel="0" max="767" min="767" style="55" width="20.71"/>
    <col collapsed="false" customWidth="true" hidden="false" outlineLevel="0" max="768" min="768" style="55" width="17.71"/>
    <col collapsed="false" customWidth="true" hidden="false" outlineLevel="0" max="777" min="769" style="55" width="14.71"/>
    <col collapsed="false" customWidth="false" hidden="false" outlineLevel="0" max="1008" min="778" style="55" width="10.71"/>
    <col collapsed="false" customWidth="true" hidden="false" outlineLevel="0" max="1010" min="1009" style="55" width="15.71"/>
    <col collapsed="false" customWidth="true" hidden="false" outlineLevel="0" max="1013" min="1011" style="55" width="14.71"/>
    <col collapsed="false" customWidth="true" hidden="false" outlineLevel="0" max="1017" min="1014" style="55" width="13.71"/>
    <col collapsed="false" customWidth="true" hidden="false" outlineLevel="0" max="1021" min="1018" style="55" width="15.71"/>
    <col collapsed="false" customWidth="true" hidden="false" outlineLevel="0" max="1022" min="1022" style="55" width="22.86"/>
    <col collapsed="false" customWidth="true" hidden="false" outlineLevel="0" max="1023" min="1023" style="55" width="20.71"/>
    <col collapsed="false" customWidth="true" hidden="false" outlineLevel="0" max="1024" min="1024" style="55" width="17.71"/>
    <col collapsed="false" customWidth="true" hidden="false" outlineLevel="0" max="1033" min="1025" style="55" width="14.71"/>
    <col collapsed="false" customWidth="false" hidden="false" outlineLevel="0" max="1264" min="1034" style="55" width="10.71"/>
    <col collapsed="false" customWidth="true" hidden="false" outlineLevel="0" max="1266" min="1265" style="55" width="15.71"/>
    <col collapsed="false" customWidth="true" hidden="false" outlineLevel="0" max="1269" min="1267" style="55" width="14.71"/>
    <col collapsed="false" customWidth="true" hidden="false" outlineLevel="0" max="1273" min="1270" style="55" width="13.71"/>
    <col collapsed="false" customWidth="true" hidden="false" outlineLevel="0" max="1277" min="1274" style="55" width="15.71"/>
    <col collapsed="false" customWidth="true" hidden="false" outlineLevel="0" max="1278" min="1278" style="55" width="22.86"/>
    <col collapsed="false" customWidth="true" hidden="false" outlineLevel="0" max="1279" min="1279" style="55" width="20.71"/>
    <col collapsed="false" customWidth="true" hidden="false" outlineLevel="0" max="1280" min="1280" style="55" width="17.71"/>
    <col collapsed="false" customWidth="true" hidden="false" outlineLevel="0" max="1289" min="1281" style="55" width="14.71"/>
    <col collapsed="false" customWidth="false" hidden="false" outlineLevel="0" max="1520" min="1290" style="55" width="10.71"/>
    <col collapsed="false" customWidth="true" hidden="false" outlineLevel="0" max="1522" min="1521" style="55" width="15.71"/>
    <col collapsed="false" customWidth="true" hidden="false" outlineLevel="0" max="1525" min="1523" style="55" width="14.71"/>
    <col collapsed="false" customWidth="true" hidden="false" outlineLevel="0" max="1529" min="1526" style="55" width="13.71"/>
    <col collapsed="false" customWidth="true" hidden="false" outlineLevel="0" max="1533" min="1530" style="55" width="15.71"/>
    <col collapsed="false" customWidth="true" hidden="false" outlineLevel="0" max="1534" min="1534" style="55" width="22.86"/>
    <col collapsed="false" customWidth="true" hidden="false" outlineLevel="0" max="1535" min="1535" style="55" width="20.71"/>
    <col collapsed="false" customWidth="true" hidden="false" outlineLevel="0" max="1536" min="1536" style="55" width="17.71"/>
    <col collapsed="false" customWidth="true" hidden="false" outlineLevel="0" max="1545" min="1537" style="55" width="14.71"/>
    <col collapsed="false" customWidth="false" hidden="false" outlineLevel="0" max="1776" min="1546" style="55" width="10.71"/>
    <col collapsed="false" customWidth="true" hidden="false" outlineLevel="0" max="1778" min="1777" style="55" width="15.71"/>
    <col collapsed="false" customWidth="true" hidden="false" outlineLevel="0" max="1781" min="1779" style="55" width="14.71"/>
    <col collapsed="false" customWidth="true" hidden="false" outlineLevel="0" max="1785" min="1782" style="55" width="13.71"/>
    <col collapsed="false" customWidth="true" hidden="false" outlineLevel="0" max="1789" min="1786" style="55" width="15.71"/>
    <col collapsed="false" customWidth="true" hidden="false" outlineLevel="0" max="1790" min="1790" style="55" width="22.86"/>
    <col collapsed="false" customWidth="true" hidden="false" outlineLevel="0" max="1791" min="1791" style="55" width="20.71"/>
    <col collapsed="false" customWidth="true" hidden="false" outlineLevel="0" max="1792" min="1792" style="55" width="17.71"/>
    <col collapsed="false" customWidth="true" hidden="false" outlineLevel="0" max="1801" min="1793" style="55" width="14.71"/>
    <col collapsed="false" customWidth="false" hidden="false" outlineLevel="0" max="2032" min="1802" style="55" width="10.71"/>
    <col collapsed="false" customWidth="true" hidden="false" outlineLevel="0" max="2034" min="2033" style="55" width="15.71"/>
    <col collapsed="false" customWidth="true" hidden="false" outlineLevel="0" max="2037" min="2035" style="55" width="14.71"/>
    <col collapsed="false" customWidth="true" hidden="false" outlineLevel="0" max="2041" min="2038" style="55" width="13.71"/>
    <col collapsed="false" customWidth="true" hidden="false" outlineLevel="0" max="2045" min="2042" style="55" width="15.71"/>
    <col collapsed="false" customWidth="true" hidden="false" outlineLevel="0" max="2046" min="2046" style="55" width="22.86"/>
    <col collapsed="false" customWidth="true" hidden="false" outlineLevel="0" max="2047" min="2047" style="55" width="20.71"/>
    <col collapsed="false" customWidth="true" hidden="false" outlineLevel="0" max="2048" min="2048" style="55" width="17.71"/>
    <col collapsed="false" customWidth="true" hidden="false" outlineLevel="0" max="2057" min="2049" style="55" width="14.71"/>
    <col collapsed="false" customWidth="false" hidden="false" outlineLevel="0" max="2288" min="2058" style="55" width="10.71"/>
    <col collapsed="false" customWidth="true" hidden="false" outlineLevel="0" max="2290" min="2289" style="55" width="15.71"/>
    <col collapsed="false" customWidth="true" hidden="false" outlineLevel="0" max="2293" min="2291" style="55" width="14.71"/>
    <col collapsed="false" customWidth="true" hidden="false" outlineLevel="0" max="2297" min="2294" style="55" width="13.71"/>
    <col collapsed="false" customWidth="true" hidden="false" outlineLevel="0" max="2301" min="2298" style="55" width="15.71"/>
    <col collapsed="false" customWidth="true" hidden="false" outlineLevel="0" max="2302" min="2302" style="55" width="22.86"/>
    <col collapsed="false" customWidth="true" hidden="false" outlineLevel="0" max="2303" min="2303" style="55" width="20.71"/>
    <col collapsed="false" customWidth="true" hidden="false" outlineLevel="0" max="2304" min="2304" style="55" width="17.71"/>
    <col collapsed="false" customWidth="true" hidden="false" outlineLevel="0" max="2313" min="2305" style="55" width="14.71"/>
    <col collapsed="false" customWidth="false" hidden="false" outlineLevel="0" max="2544" min="2314" style="55" width="10.71"/>
    <col collapsed="false" customWidth="true" hidden="false" outlineLevel="0" max="2546" min="2545" style="55" width="15.71"/>
    <col collapsed="false" customWidth="true" hidden="false" outlineLevel="0" max="2549" min="2547" style="55" width="14.71"/>
    <col collapsed="false" customWidth="true" hidden="false" outlineLevel="0" max="2553" min="2550" style="55" width="13.71"/>
    <col collapsed="false" customWidth="true" hidden="false" outlineLevel="0" max="2557" min="2554" style="55" width="15.71"/>
    <col collapsed="false" customWidth="true" hidden="false" outlineLevel="0" max="2558" min="2558" style="55" width="22.86"/>
    <col collapsed="false" customWidth="true" hidden="false" outlineLevel="0" max="2559" min="2559" style="55" width="20.71"/>
    <col collapsed="false" customWidth="true" hidden="false" outlineLevel="0" max="2560" min="2560" style="55" width="17.71"/>
    <col collapsed="false" customWidth="true" hidden="false" outlineLevel="0" max="2569" min="2561" style="55" width="14.71"/>
    <col collapsed="false" customWidth="false" hidden="false" outlineLevel="0" max="2800" min="2570" style="55" width="10.71"/>
    <col collapsed="false" customWidth="true" hidden="false" outlineLevel="0" max="2802" min="2801" style="55" width="15.71"/>
    <col collapsed="false" customWidth="true" hidden="false" outlineLevel="0" max="2805" min="2803" style="55" width="14.71"/>
    <col collapsed="false" customWidth="true" hidden="false" outlineLevel="0" max="2809" min="2806" style="55" width="13.71"/>
    <col collapsed="false" customWidth="true" hidden="false" outlineLevel="0" max="2813" min="2810" style="55" width="15.71"/>
    <col collapsed="false" customWidth="true" hidden="false" outlineLevel="0" max="2814" min="2814" style="55" width="22.86"/>
    <col collapsed="false" customWidth="true" hidden="false" outlineLevel="0" max="2815" min="2815" style="55" width="20.71"/>
    <col collapsed="false" customWidth="true" hidden="false" outlineLevel="0" max="2816" min="2816" style="55" width="17.71"/>
    <col collapsed="false" customWidth="true" hidden="false" outlineLevel="0" max="2825" min="2817" style="55" width="14.71"/>
    <col collapsed="false" customWidth="false" hidden="false" outlineLevel="0" max="3056" min="2826" style="55" width="10.71"/>
    <col collapsed="false" customWidth="true" hidden="false" outlineLevel="0" max="3058" min="3057" style="55" width="15.71"/>
    <col collapsed="false" customWidth="true" hidden="false" outlineLevel="0" max="3061" min="3059" style="55" width="14.71"/>
    <col collapsed="false" customWidth="true" hidden="false" outlineLevel="0" max="3065" min="3062" style="55" width="13.71"/>
    <col collapsed="false" customWidth="true" hidden="false" outlineLevel="0" max="3069" min="3066" style="55" width="15.71"/>
    <col collapsed="false" customWidth="true" hidden="false" outlineLevel="0" max="3070" min="3070" style="55" width="22.86"/>
    <col collapsed="false" customWidth="true" hidden="false" outlineLevel="0" max="3071" min="3071" style="55" width="20.71"/>
    <col collapsed="false" customWidth="true" hidden="false" outlineLevel="0" max="3072" min="3072" style="55" width="17.71"/>
    <col collapsed="false" customWidth="true" hidden="false" outlineLevel="0" max="3081" min="3073" style="55" width="14.71"/>
    <col collapsed="false" customWidth="false" hidden="false" outlineLevel="0" max="3312" min="3082" style="55" width="10.71"/>
    <col collapsed="false" customWidth="true" hidden="false" outlineLevel="0" max="3314" min="3313" style="55" width="15.71"/>
    <col collapsed="false" customWidth="true" hidden="false" outlineLevel="0" max="3317" min="3315" style="55" width="14.71"/>
    <col collapsed="false" customWidth="true" hidden="false" outlineLevel="0" max="3321" min="3318" style="55" width="13.71"/>
    <col collapsed="false" customWidth="true" hidden="false" outlineLevel="0" max="3325" min="3322" style="55" width="15.71"/>
    <col collapsed="false" customWidth="true" hidden="false" outlineLevel="0" max="3326" min="3326" style="55" width="22.86"/>
    <col collapsed="false" customWidth="true" hidden="false" outlineLevel="0" max="3327" min="3327" style="55" width="20.71"/>
    <col collapsed="false" customWidth="true" hidden="false" outlineLevel="0" max="3328" min="3328" style="55" width="17.71"/>
    <col collapsed="false" customWidth="true" hidden="false" outlineLevel="0" max="3337" min="3329" style="55" width="14.71"/>
    <col collapsed="false" customWidth="false" hidden="false" outlineLevel="0" max="3568" min="3338" style="55" width="10.71"/>
    <col collapsed="false" customWidth="true" hidden="false" outlineLevel="0" max="3570" min="3569" style="55" width="15.71"/>
    <col collapsed="false" customWidth="true" hidden="false" outlineLevel="0" max="3573" min="3571" style="55" width="14.71"/>
    <col collapsed="false" customWidth="true" hidden="false" outlineLevel="0" max="3577" min="3574" style="55" width="13.71"/>
    <col collapsed="false" customWidth="true" hidden="false" outlineLevel="0" max="3581" min="3578" style="55" width="15.71"/>
    <col collapsed="false" customWidth="true" hidden="false" outlineLevel="0" max="3582" min="3582" style="55" width="22.86"/>
    <col collapsed="false" customWidth="true" hidden="false" outlineLevel="0" max="3583" min="3583" style="55" width="20.71"/>
    <col collapsed="false" customWidth="true" hidden="false" outlineLevel="0" max="3584" min="3584" style="55" width="17.71"/>
    <col collapsed="false" customWidth="true" hidden="false" outlineLevel="0" max="3593" min="3585" style="55" width="14.71"/>
    <col collapsed="false" customWidth="false" hidden="false" outlineLevel="0" max="3824" min="3594" style="55" width="10.71"/>
    <col collapsed="false" customWidth="true" hidden="false" outlineLevel="0" max="3826" min="3825" style="55" width="15.71"/>
    <col collapsed="false" customWidth="true" hidden="false" outlineLevel="0" max="3829" min="3827" style="55" width="14.71"/>
    <col collapsed="false" customWidth="true" hidden="false" outlineLevel="0" max="3833" min="3830" style="55" width="13.71"/>
    <col collapsed="false" customWidth="true" hidden="false" outlineLevel="0" max="3837" min="3834" style="55" width="15.71"/>
    <col collapsed="false" customWidth="true" hidden="false" outlineLevel="0" max="3838" min="3838" style="55" width="22.86"/>
    <col collapsed="false" customWidth="true" hidden="false" outlineLevel="0" max="3839" min="3839" style="55" width="20.71"/>
    <col collapsed="false" customWidth="true" hidden="false" outlineLevel="0" max="3840" min="3840" style="55" width="17.71"/>
    <col collapsed="false" customWidth="true" hidden="false" outlineLevel="0" max="3849" min="3841" style="55" width="14.71"/>
    <col collapsed="false" customWidth="false" hidden="false" outlineLevel="0" max="4080" min="3850" style="55" width="10.71"/>
    <col collapsed="false" customWidth="true" hidden="false" outlineLevel="0" max="4082" min="4081" style="55" width="15.71"/>
    <col collapsed="false" customWidth="true" hidden="false" outlineLevel="0" max="4085" min="4083" style="55" width="14.71"/>
    <col collapsed="false" customWidth="true" hidden="false" outlineLevel="0" max="4089" min="4086" style="55" width="13.71"/>
    <col collapsed="false" customWidth="true" hidden="false" outlineLevel="0" max="4093" min="4090" style="55" width="15.71"/>
    <col collapsed="false" customWidth="true" hidden="false" outlineLevel="0" max="4094" min="4094" style="55" width="22.86"/>
    <col collapsed="false" customWidth="true" hidden="false" outlineLevel="0" max="4095" min="4095" style="55" width="20.71"/>
    <col collapsed="false" customWidth="true" hidden="false" outlineLevel="0" max="4096" min="4096" style="55" width="17.71"/>
    <col collapsed="false" customWidth="true" hidden="false" outlineLevel="0" max="4105" min="4097" style="55" width="14.71"/>
    <col collapsed="false" customWidth="false" hidden="false" outlineLevel="0" max="4336" min="4106" style="55" width="10.71"/>
    <col collapsed="false" customWidth="true" hidden="false" outlineLevel="0" max="4338" min="4337" style="55" width="15.71"/>
    <col collapsed="false" customWidth="true" hidden="false" outlineLevel="0" max="4341" min="4339" style="55" width="14.71"/>
    <col collapsed="false" customWidth="true" hidden="false" outlineLevel="0" max="4345" min="4342" style="55" width="13.71"/>
    <col collapsed="false" customWidth="true" hidden="false" outlineLevel="0" max="4349" min="4346" style="55" width="15.71"/>
    <col collapsed="false" customWidth="true" hidden="false" outlineLevel="0" max="4350" min="4350" style="55" width="22.86"/>
    <col collapsed="false" customWidth="true" hidden="false" outlineLevel="0" max="4351" min="4351" style="55" width="20.71"/>
    <col collapsed="false" customWidth="true" hidden="false" outlineLevel="0" max="4352" min="4352" style="55" width="17.71"/>
    <col collapsed="false" customWidth="true" hidden="false" outlineLevel="0" max="4361" min="4353" style="55" width="14.71"/>
    <col collapsed="false" customWidth="false" hidden="false" outlineLevel="0" max="4592" min="4362" style="55" width="10.71"/>
    <col collapsed="false" customWidth="true" hidden="false" outlineLevel="0" max="4594" min="4593" style="55" width="15.71"/>
    <col collapsed="false" customWidth="true" hidden="false" outlineLevel="0" max="4597" min="4595" style="55" width="14.71"/>
    <col collapsed="false" customWidth="true" hidden="false" outlineLevel="0" max="4601" min="4598" style="55" width="13.71"/>
    <col collapsed="false" customWidth="true" hidden="false" outlineLevel="0" max="4605" min="4602" style="55" width="15.71"/>
    <col collapsed="false" customWidth="true" hidden="false" outlineLevel="0" max="4606" min="4606" style="55" width="22.86"/>
    <col collapsed="false" customWidth="true" hidden="false" outlineLevel="0" max="4607" min="4607" style="55" width="20.71"/>
    <col collapsed="false" customWidth="true" hidden="false" outlineLevel="0" max="4608" min="4608" style="55" width="17.71"/>
    <col collapsed="false" customWidth="true" hidden="false" outlineLevel="0" max="4617" min="4609" style="55" width="14.71"/>
    <col collapsed="false" customWidth="false" hidden="false" outlineLevel="0" max="4848" min="4618" style="55" width="10.71"/>
    <col collapsed="false" customWidth="true" hidden="false" outlineLevel="0" max="4850" min="4849" style="55" width="15.71"/>
    <col collapsed="false" customWidth="true" hidden="false" outlineLevel="0" max="4853" min="4851" style="55" width="14.71"/>
    <col collapsed="false" customWidth="true" hidden="false" outlineLevel="0" max="4857" min="4854" style="55" width="13.71"/>
    <col collapsed="false" customWidth="true" hidden="false" outlineLevel="0" max="4861" min="4858" style="55" width="15.71"/>
    <col collapsed="false" customWidth="true" hidden="false" outlineLevel="0" max="4862" min="4862" style="55" width="22.86"/>
    <col collapsed="false" customWidth="true" hidden="false" outlineLevel="0" max="4863" min="4863" style="55" width="20.71"/>
    <col collapsed="false" customWidth="true" hidden="false" outlineLevel="0" max="4864" min="4864" style="55" width="17.71"/>
    <col collapsed="false" customWidth="true" hidden="false" outlineLevel="0" max="4873" min="4865" style="55" width="14.71"/>
    <col collapsed="false" customWidth="false" hidden="false" outlineLevel="0" max="5104" min="4874" style="55" width="10.71"/>
    <col collapsed="false" customWidth="true" hidden="false" outlineLevel="0" max="5106" min="5105" style="55" width="15.71"/>
    <col collapsed="false" customWidth="true" hidden="false" outlineLevel="0" max="5109" min="5107" style="55" width="14.71"/>
    <col collapsed="false" customWidth="true" hidden="false" outlineLevel="0" max="5113" min="5110" style="55" width="13.71"/>
    <col collapsed="false" customWidth="true" hidden="false" outlineLevel="0" max="5117" min="5114" style="55" width="15.71"/>
    <col collapsed="false" customWidth="true" hidden="false" outlineLevel="0" max="5118" min="5118" style="55" width="22.86"/>
    <col collapsed="false" customWidth="true" hidden="false" outlineLevel="0" max="5119" min="5119" style="55" width="20.71"/>
    <col collapsed="false" customWidth="true" hidden="false" outlineLevel="0" max="5120" min="5120" style="55" width="17.71"/>
    <col collapsed="false" customWidth="true" hidden="false" outlineLevel="0" max="5129" min="5121" style="55" width="14.71"/>
    <col collapsed="false" customWidth="false" hidden="false" outlineLevel="0" max="5360" min="5130" style="55" width="10.71"/>
    <col collapsed="false" customWidth="true" hidden="false" outlineLevel="0" max="5362" min="5361" style="55" width="15.71"/>
    <col collapsed="false" customWidth="true" hidden="false" outlineLevel="0" max="5365" min="5363" style="55" width="14.71"/>
    <col collapsed="false" customWidth="true" hidden="false" outlineLevel="0" max="5369" min="5366" style="55" width="13.71"/>
    <col collapsed="false" customWidth="true" hidden="false" outlineLevel="0" max="5373" min="5370" style="55" width="15.71"/>
    <col collapsed="false" customWidth="true" hidden="false" outlineLevel="0" max="5374" min="5374" style="55" width="22.86"/>
    <col collapsed="false" customWidth="true" hidden="false" outlineLevel="0" max="5375" min="5375" style="55" width="20.71"/>
    <col collapsed="false" customWidth="true" hidden="false" outlineLevel="0" max="5376" min="5376" style="55" width="17.71"/>
    <col collapsed="false" customWidth="true" hidden="false" outlineLevel="0" max="5385" min="5377" style="55" width="14.71"/>
    <col collapsed="false" customWidth="false" hidden="false" outlineLevel="0" max="5616" min="5386" style="55" width="10.71"/>
    <col collapsed="false" customWidth="true" hidden="false" outlineLevel="0" max="5618" min="5617" style="55" width="15.71"/>
    <col collapsed="false" customWidth="true" hidden="false" outlineLevel="0" max="5621" min="5619" style="55" width="14.71"/>
    <col collapsed="false" customWidth="true" hidden="false" outlineLevel="0" max="5625" min="5622" style="55" width="13.71"/>
    <col collapsed="false" customWidth="true" hidden="false" outlineLevel="0" max="5629" min="5626" style="55" width="15.71"/>
    <col collapsed="false" customWidth="true" hidden="false" outlineLevel="0" max="5630" min="5630" style="55" width="22.86"/>
    <col collapsed="false" customWidth="true" hidden="false" outlineLevel="0" max="5631" min="5631" style="55" width="20.71"/>
    <col collapsed="false" customWidth="true" hidden="false" outlineLevel="0" max="5632" min="5632" style="55" width="17.71"/>
    <col collapsed="false" customWidth="true" hidden="false" outlineLevel="0" max="5641" min="5633" style="55" width="14.71"/>
    <col collapsed="false" customWidth="false" hidden="false" outlineLevel="0" max="5872" min="5642" style="55" width="10.71"/>
    <col collapsed="false" customWidth="true" hidden="false" outlineLevel="0" max="5874" min="5873" style="55" width="15.71"/>
    <col collapsed="false" customWidth="true" hidden="false" outlineLevel="0" max="5877" min="5875" style="55" width="14.71"/>
    <col collapsed="false" customWidth="true" hidden="false" outlineLevel="0" max="5881" min="5878" style="55" width="13.71"/>
    <col collapsed="false" customWidth="true" hidden="false" outlineLevel="0" max="5885" min="5882" style="55" width="15.71"/>
    <col collapsed="false" customWidth="true" hidden="false" outlineLevel="0" max="5886" min="5886" style="55" width="22.86"/>
    <col collapsed="false" customWidth="true" hidden="false" outlineLevel="0" max="5887" min="5887" style="55" width="20.71"/>
    <col collapsed="false" customWidth="true" hidden="false" outlineLevel="0" max="5888" min="5888" style="55" width="17.71"/>
    <col collapsed="false" customWidth="true" hidden="false" outlineLevel="0" max="5897" min="5889" style="55" width="14.71"/>
    <col collapsed="false" customWidth="false" hidden="false" outlineLevel="0" max="6128" min="5898" style="55" width="10.71"/>
    <col collapsed="false" customWidth="true" hidden="false" outlineLevel="0" max="6130" min="6129" style="55" width="15.71"/>
    <col collapsed="false" customWidth="true" hidden="false" outlineLevel="0" max="6133" min="6131" style="55" width="14.71"/>
    <col collapsed="false" customWidth="true" hidden="false" outlineLevel="0" max="6137" min="6134" style="55" width="13.71"/>
    <col collapsed="false" customWidth="true" hidden="false" outlineLevel="0" max="6141" min="6138" style="55" width="15.71"/>
    <col collapsed="false" customWidth="true" hidden="false" outlineLevel="0" max="6142" min="6142" style="55" width="22.86"/>
    <col collapsed="false" customWidth="true" hidden="false" outlineLevel="0" max="6143" min="6143" style="55" width="20.71"/>
    <col collapsed="false" customWidth="true" hidden="false" outlineLevel="0" max="6144" min="6144" style="55" width="17.71"/>
    <col collapsed="false" customWidth="true" hidden="false" outlineLevel="0" max="6153" min="6145" style="55" width="14.71"/>
    <col collapsed="false" customWidth="false" hidden="false" outlineLevel="0" max="6384" min="6154" style="55" width="10.71"/>
    <col collapsed="false" customWidth="true" hidden="false" outlineLevel="0" max="6386" min="6385" style="55" width="15.71"/>
    <col collapsed="false" customWidth="true" hidden="false" outlineLevel="0" max="6389" min="6387" style="55" width="14.71"/>
    <col collapsed="false" customWidth="true" hidden="false" outlineLevel="0" max="6393" min="6390" style="55" width="13.71"/>
    <col collapsed="false" customWidth="true" hidden="false" outlineLevel="0" max="6397" min="6394" style="55" width="15.71"/>
    <col collapsed="false" customWidth="true" hidden="false" outlineLevel="0" max="6398" min="6398" style="55" width="22.86"/>
    <col collapsed="false" customWidth="true" hidden="false" outlineLevel="0" max="6399" min="6399" style="55" width="20.71"/>
    <col collapsed="false" customWidth="true" hidden="false" outlineLevel="0" max="6400" min="6400" style="55" width="17.71"/>
    <col collapsed="false" customWidth="true" hidden="false" outlineLevel="0" max="6409" min="6401" style="55" width="14.71"/>
    <col collapsed="false" customWidth="false" hidden="false" outlineLevel="0" max="6640" min="6410" style="55" width="10.71"/>
    <col collapsed="false" customWidth="true" hidden="false" outlineLevel="0" max="6642" min="6641" style="55" width="15.71"/>
    <col collapsed="false" customWidth="true" hidden="false" outlineLevel="0" max="6645" min="6643" style="55" width="14.71"/>
    <col collapsed="false" customWidth="true" hidden="false" outlineLevel="0" max="6649" min="6646" style="55" width="13.71"/>
    <col collapsed="false" customWidth="true" hidden="false" outlineLevel="0" max="6653" min="6650" style="55" width="15.71"/>
    <col collapsed="false" customWidth="true" hidden="false" outlineLevel="0" max="6654" min="6654" style="55" width="22.86"/>
    <col collapsed="false" customWidth="true" hidden="false" outlineLevel="0" max="6655" min="6655" style="55" width="20.71"/>
    <col collapsed="false" customWidth="true" hidden="false" outlineLevel="0" max="6656" min="6656" style="55" width="17.71"/>
    <col collapsed="false" customWidth="true" hidden="false" outlineLevel="0" max="6665" min="6657" style="55" width="14.71"/>
    <col collapsed="false" customWidth="false" hidden="false" outlineLevel="0" max="6896" min="6666" style="55" width="10.71"/>
    <col collapsed="false" customWidth="true" hidden="false" outlineLevel="0" max="6898" min="6897" style="55" width="15.71"/>
    <col collapsed="false" customWidth="true" hidden="false" outlineLevel="0" max="6901" min="6899" style="55" width="14.71"/>
    <col collapsed="false" customWidth="true" hidden="false" outlineLevel="0" max="6905" min="6902" style="55" width="13.71"/>
    <col collapsed="false" customWidth="true" hidden="false" outlineLevel="0" max="6909" min="6906" style="55" width="15.71"/>
    <col collapsed="false" customWidth="true" hidden="false" outlineLevel="0" max="6910" min="6910" style="55" width="22.86"/>
    <col collapsed="false" customWidth="true" hidden="false" outlineLevel="0" max="6911" min="6911" style="55" width="20.71"/>
    <col collapsed="false" customWidth="true" hidden="false" outlineLevel="0" max="6912" min="6912" style="55" width="17.71"/>
    <col collapsed="false" customWidth="true" hidden="false" outlineLevel="0" max="6921" min="6913" style="55" width="14.71"/>
    <col collapsed="false" customWidth="false" hidden="false" outlineLevel="0" max="7152" min="6922" style="55" width="10.71"/>
    <col collapsed="false" customWidth="true" hidden="false" outlineLevel="0" max="7154" min="7153" style="55" width="15.71"/>
    <col collapsed="false" customWidth="true" hidden="false" outlineLevel="0" max="7157" min="7155" style="55" width="14.71"/>
    <col collapsed="false" customWidth="true" hidden="false" outlineLevel="0" max="7161" min="7158" style="55" width="13.71"/>
    <col collapsed="false" customWidth="true" hidden="false" outlineLevel="0" max="7165" min="7162" style="55" width="15.71"/>
    <col collapsed="false" customWidth="true" hidden="false" outlineLevel="0" max="7166" min="7166" style="55" width="22.86"/>
    <col collapsed="false" customWidth="true" hidden="false" outlineLevel="0" max="7167" min="7167" style="55" width="20.71"/>
    <col collapsed="false" customWidth="true" hidden="false" outlineLevel="0" max="7168" min="7168" style="55" width="17.71"/>
    <col collapsed="false" customWidth="true" hidden="false" outlineLevel="0" max="7177" min="7169" style="55" width="14.71"/>
    <col collapsed="false" customWidth="false" hidden="false" outlineLevel="0" max="7408" min="7178" style="55" width="10.71"/>
    <col collapsed="false" customWidth="true" hidden="false" outlineLevel="0" max="7410" min="7409" style="55" width="15.71"/>
    <col collapsed="false" customWidth="true" hidden="false" outlineLevel="0" max="7413" min="7411" style="55" width="14.71"/>
    <col collapsed="false" customWidth="true" hidden="false" outlineLevel="0" max="7417" min="7414" style="55" width="13.71"/>
    <col collapsed="false" customWidth="true" hidden="false" outlineLevel="0" max="7421" min="7418" style="55" width="15.71"/>
    <col collapsed="false" customWidth="true" hidden="false" outlineLevel="0" max="7422" min="7422" style="55" width="22.86"/>
    <col collapsed="false" customWidth="true" hidden="false" outlineLevel="0" max="7423" min="7423" style="55" width="20.71"/>
    <col collapsed="false" customWidth="true" hidden="false" outlineLevel="0" max="7424" min="7424" style="55" width="17.71"/>
    <col collapsed="false" customWidth="true" hidden="false" outlineLevel="0" max="7433" min="7425" style="55" width="14.71"/>
    <col collapsed="false" customWidth="false" hidden="false" outlineLevel="0" max="7664" min="7434" style="55" width="10.71"/>
    <col collapsed="false" customWidth="true" hidden="false" outlineLevel="0" max="7666" min="7665" style="55" width="15.71"/>
    <col collapsed="false" customWidth="true" hidden="false" outlineLevel="0" max="7669" min="7667" style="55" width="14.71"/>
    <col collapsed="false" customWidth="true" hidden="false" outlineLevel="0" max="7673" min="7670" style="55" width="13.71"/>
    <col collapsed="false" customWidth="true" hidden="false" outlineLevel="0" max="7677" min="7674" style="55" width="15.71"/>
    <col collapsed="false" customWidth="true" hidden="false" outlineLevel="0" max="7678" min="7678" style="55" width="22.86"/>
    <col collapsed="false" customWidth="true" hidden="false" outlineLevel="0" max="7679" min="7679" style="55" width="20.71"/>
    <col collapsed="false" customWidth="true" hidden="false" outlineLevel="0" max="7680" min="7680" style="55" width="17.71"/>
    <col collapsed="false" customWidth="true" hidden="false" outlineLevel="0" max="7689" min="7681" style="55" width="14.71"/>
    <col collapsed="false" customWidth="false" hidden="false" outlineLevel="0" max="7920" min="7690" style="55" width="10.71"/>
    <col collapsed="false" customWidth="true" hidden="false" outlineLevel="0" max="7922" min="7921" style="55" width="15.71"/>
    <col collapsed="false" customWidth="true" hidden="false" outlineLevel="0" max="7925" min="7923" style="55" width="14.71"/>
    <col collapsed="false" customWidth="true" hidden="false" outlineLevel="0" max="7929" min="7926" style="55" width="13.71"/>
    <col collapsed="false" customWidth="true" hidden="false" outlineLevel="0" max="7933" min="7930" style="55" width="15.71"/>
    <col collapsed="false" customWidth="true" hidden="false" outlineLevel="0" max="7934" min="7934" style="55" width="22.86"/>
    <col collapsed="false" customWidth="true" hidden="false" outlineLevel="0" max="7935" min="7935" style="55" width="20.71"/>
    <col collapsed="false" customWidth="true" hidden="false" outlineLevel="0" max="7936" min="7936" style="55" width="17.71"/>
    <col collapsed="false" customWidth="true" hidden="false" outlineLevel="0" max="7945" min="7937" style="55" width="14.71"/>
    <col collapsed="false" customWidth="false" hidden="false" outlineLevel="0" max="8176" min="7946" style="55" width="10.71"/>
    <col collapsed="false" customWidth="true" hidden="false" outlineLevel="0" max="8178" min="8177" style="55" width="15.71"/>
    <col collapsed="false" customWidth="true" hidden="false" outlineLevel="0" max="8181" min="8179" style="55" width="14.71"/>
    <col collapsed="false" customWidth="true" hidden="false" outlineLevel="0" max="8185" min="8182" style="55" width="13.71"/>
    <col collapsed="false" customWidth="true" hidden="false" outlineLevel="0" max="8189" min="8186" style="55" width="15.71"/>
    <col collapsed="false" customWidth="true" hidden="false" outlineLevel="0" max="8190" min="8190" style="55" width="22.86"/>
    <col collapsed="false" customWidth="true" hidden="false" outlineLevel="0" max="8191" min="8191" style="55" width="20.71"/>
    <col collapsed="false" customWidth="true" hidden="false" outlineLevel="0" max="8192" min="8192" style="55" width="17.71"/>
    <col collapsed="false" customWidth="true" hidden="false" outlineLevel="0" max="8201" min="8193" style="55" width="14.71"/>
    <col collapsed="false" customWidth="false" hidden="false" outlineLevel="0" max="8432" min="8202" style="55" width="10.71"/>
    <col collapsed="false" customWidth="true" hidden="false" outlineLevel="0" max="8434" min="8433" style="55" width="15.71"/>
    <col collapsed="false" customWidth="true" hidden="false" outlineLevel="0" max="8437" min="8435" style="55" width="14.71"/>
    <col collapsed="false" customWidth="true" hidden="false" outlineLevel="0" max="8441" min="8438" style="55" width="13.71"/>
    <col collapsed="false" customWidth="true" hidden="false" outlineLevel="0" max="8445" min="8442" style="55" width="15.71"/>
    <col collapsed="false" customWidth="true" hidden="false" outlineLevel="0" max="8446" min="8446" style="55" width="22.86"/>
    <col collapsed="false" customWidth="true" hidden="false" outlineLevel="0" max="8447" min="8447" style="55" width="20.71"/>
    <col collapsed="false" customWidth="true" hidden="false" outlineLevel="0" max="8448" min="8448" style="55" width="17.71"/>
    <col collapsed="false" customWidth="true" hidden="false" outlineLevel="0" max="8457" min="8449" style="55" width="14.71"/>
    <col collapsed="false" customWidth="false" hidden="false" outlineLevel="0" max="8688" min="8458" style="55" width="10.71"/>
    <col collapsed="false" customWidth="true" hidden="false" outlineLevel="0" max="8690" min="8689" style="55" width="15.71"/>
    <col collapsed="false" customWidth="true" hidden="false" outlineLevel="0" max="8693" min="8691" style="55" width="14.71"/>
    <col collapsed="false" customWidth="true" hidden="false" outlineLevel="0" max="8697" min="8694" style="55" width="13.71"/>
    <col collapsed="false" customWidth="true" hidden="false" outlineLevel="0" max="8701" min="8698" style="55" width="15.71"/>
    <col collapsed="false" customWidth="true" hidden="false" outlineLevel="0" max="8702" min="8702" style="55" width="22.86"/>
    <col collapsed="false" customWidth="true" hidden="false" outlineLevel="0" max="8703" min="8703" style="55" width="20.71"/>
    <col collapsed="false" customWidth="true" hidden="false" outlineLevel="0" max="8704" min="8704" style="55" width="17.71"/>
    <col collapsed="false" customWidth="true" hidden="false" outlineLevel="0" max="8713" min="8705" style="55" width="14.71"/>
    <col collapsed="false" customWidth="false" hidden="false" outlineLevel="0" max="8944" min="8714" style="55" width="10.71"/>
    <col collapsed="false" customWidth="true" hidden="false" outlineLevel="0" max="8946" min="8945" style="55" width="15.71"/>
    <col collapsed="false" customWidth="true" hidden="false" outlineLevel="0" max="8949" min="8947" style="55" width="14.71"/>
    <col collapsed="false" customWidth="true" hidden="false" outlineLevel="0" max="8953" min="8950" style="55" width="13.71"/>
    <col collapsed="false" customWidth="true" hidden="false" outlineLevel="0" max="8957" min="8954" style="55" width="15.71"/>
    <col collapsed="false" customWidth="true" hidden="false" outlineLevel="0" max="8958" min="8958" style="55" width="22.86"/>
    <col collapsed="false" customWidth="true" hidden="false" outlineLevel="0" max="8959" min="8959" style="55" width="20.71"/>
    <col collapsed="false" customWidth="true" hidden="false" outlineLevel="0" max="8960" min="8960" style="55" width="17.71"/>
    <col collapsed="false" customWidth="true" hidden="false" outlineLevel="0" max="8969" min="8961" style="55" width="14.71"/>
    <col collapsed="false" customWidth="false" hidden="false" outlineLevel="0" max="9200" min="8970" style="55" width="10.71"/>
    <col collapsed="false" customWidth="true" hidden="false" outlineLevel="0" max="9202" min="9201" style="55" width="15.71"/>
    <col collapsed="false" customWidth="true" hidden="false" outlineLevel="0" max="9205" min="9203" style="55" width="14.71"/>
    <col collapsed="false" customWidth="true" hidden="false" outlineLevel="0" max="9209" min="9206" style="55" width="13.71"/>
    <col collapsed="false" customWidth="true" hidden="false" outlineLevel="0" max="9213" min="9210" style="55" width="15.71"/>
    <col collapsed="false" customWidth="true" hidden="false" outlineLevel="0" max="9214" min="9214" style="55" width="22.86"/>
    <col collapsed="false" customWidth="true" hidden="false" outlineLevel="0" max="9215" min="9215" style="55" width="20.71"/>
    <col collapsed="false" customWidth="true" hidden="false" outlineLevel="0" max="9216" min="9216" style="55" width="17.71"/>
    <col collapsed="false" customWidth="true" hidden="false" outlineLevel="0" max="9225" min="9217" style="55" width="14.71"/>
    <col collapsed="false" customWidth="false" hidden="false" outlineLevel="0" max="9456" min="9226" style="55" width="10.71"/>
    <col collapsed="false" customWidth="true" hidden="false" outlineLevel="0" max="9458" min="9457" style="55" width="15.71"/>
    <col collapsed="false" customWidth="true" hidden="false" outlineLevel="0" max="9461" min="9459" style="55" width="14.71"/>
    <col collapsed="false" customWidth="true" hidden="false" outlineLevel="0" max="9465" min="9462" style="55" width="13.71"/>
    <col collapsed="false" customWidth="true" hidden="false" outlineLevel="0" max="9469" min="9466" style="55" width="15.71"/>
    <col collapsed="false" customWidth="true" hidden="false" outlineLevel="0" max="9470" min="9470" style="55" width="22.86"/>
    <col collapsed="false" customWidth="true" hidden="false" outlineLevel="0" max="9471" min="9471" style="55" width="20.71"/>
    <col collapsed="false" customWidth="true" hidden="false" outlineLevel="0" max="9472" min="9472" style="55" width="17.71"/>
    <col collapsed="false" customWidth="true" hidden="false" outlineLevel="0" max="9481" min="9473" style="55" width="14.71"/>
    <col collapsed="false" customWidth="false" hidden="false" outlineLevel="0" max="9712" min="9482" style="55" width="10.71"/>
    <col collapsed="false" customWidth="true" hidden="false" outlineLevel="0" max="9714" min="9713" style="55" width="15.71"/>
    <col collapsed="false" customWidth="true" hidden="false" outlineLevel="0" max="9717" min="9715" style="55" width="14.71"/>
    <col collapsed="false" customWidth="true" hidden="false" outlineLevel="0" max="9721" min="9718" style="55" width="13.71"/>
    <col collapsed="false" customWidth="true" hidden="false" outlineLevel="0" max="9725" min="9722" style="55" width="15.71"/>
    <col collapsed="false" customWidth="true" hidden="false" outlineLevel="0" max="9726" min="9726" style="55" width="22.86"/>
    <col collapsed="false" customWidth="true" hidden="false" outlineLevel="0" max="9727" min="9727" style="55" width="20.71"/>
    <col collapsed="false" customWidth="true" hidden="false" outlineLevel="0" max="9728" min="9728" style="55" width="17.71"/>
    <col collapsed="false" customWidth="true" hidden="false" outlineLevel="0" max="9737" min="9729" style="55" width="14.71"/>
    <col collapsed="false" customWidth="false" hidden="false" outlineLevel="0" max="9968" min="9738" style="55" width="10.71"/>
    <col collapsed="false" customWidth="true" hidden="false" outlineLevel="0" max="9970" min="9969" style="55" width="15.71"/>
    <col collapsed="false" customWidth="true" hidden="false" outlineLevel="0" max="9973" min="9971" style="55" width="14.71"/>
    <col collapsed="false" customWidth="true" hidden="false" outlineLevel="0" max="9977" min="9974" style="55" width="13.71"/>
    <col collapsed="false" customWidth="true" hidden="false" outlineLevel="0" max="9981" min="9978" style="55" width="15.71"/>
    <col collapsed="false" customWidth="true" hidden="false" outlineLevel="0" max="9982" min="9982" style="55" width="22.86"/>
    <col collapsed="false" customWidth="true" hidden="false" outlineLevel="0" max="9983" min="9983" style="55" width="20.71"/>
    <col collapsed="false" customWidth="true" hidden="false" outlineLevel="0" max="9984" min="9984" style="55" width="17.71"/>
    <col collapsed="false" customWidth="true" hidden="false" outlineLevel="0" max="9993" min="9985" style="55" width="14.71"/>
    <col collapsed="false" customWidth="false" hidden="false" outlineLevel="0" max="10224" min="9994" style="55" width="10.71"/>
    <col collapsed="false" customWidth="true" hidden="false" outlineLevel="0" max="10226" min="10225" style="55" width="15.71"/>
    <col collapsed="false" customWidth="true" hidden="false" outlineLevel="0" max="10229" min="10227" style="55" width="14.71"/>
    <col collapsed="false" customWidth="true" hidden="false" outlineLevel="0" max="10233" min="10230" style="55" width="13.71"/>
    <col collapsed="false" customWidth="true" hidden="false" outlineLevel="0" max="10237" min="10234" style="55" width="15.71"/>
    <col collapsed="false" customWidth="true" hidden="false" outlineLevel="0" max="10238" min="10238" style="55" width="22.86"/>
    <col collapsed="false" customWidth="true" hidden="false" outlineLevel="0" max="10239" min="10239" style="55" width="20.71"/>
    <col collapsed="false" customWidth="true" hidden="false" outlineLevel="0" max="10240" min="10240" style="55" width="17.71"/>
    <col collapsed="false" customWidth="true" hidden="false" outlineLevel="0" max="10249" min="10241" style="55" width="14.71"/>
    <col collapsed="false" customWidth="false" hidden="false" outlineLevel="0" max="10480" min="10250" style="55" width="10.71"/>
    <col collapsed="false" customWidth="true" hidden="false" outlineLevel="0" max="10482" min="10481" style="55" width="15.71"/>
    <col collapsed="false" customWidth="true" hidden="false" outlineLevel="0" max="10485" min="10483" style="55" width="14.71"/>
    <col collapsed="false" customWidth="true" hidden="false" outlineLevel="0" max="10489" min="10486" style="55" width="13.71"/>
    <col collapsed="false" customWidth="true" hidden="false" outlineLevel="0" max="10493" min="10490" style="55" width="15.71"/>
    <col collapsed="false" customWidth="true" hidden="false" outlineLevel="0" max="10494" min="10494" style="55" width="22.86"/>
    <col collapsed="false" customWidth="true" hidden="false" outlineLevel="0" max="10495" min="10495" style="55" width="20.71"/>
    <col collapsed="false" customWidth="true" hidden="false" outlineLevel="0" max="10496" min="10496" style="55" width="17.71"/>
    <col collapsed="false" customWidth="true" hidden="false" outlineLevel="0" max="10505" min="10497" style="55" width="14.71"/>
    <col collapsed="false" customWidth="false" hidden="false" outlineLevel="0" max="10736" min="10506" style="55" width="10.71"/>
    <col collapsed="false" customWidth="true" hidden="false" outlineLevel="0" max="10738" min="10737" style="55" width="15.71"/>
    <col collapsed="false" customWidth="true" hidden="false" outlineLevel="0" max="10741" min="10739" style="55" width="14.71"/>
    <col collapsed="false" customWidth="true" hidden="false" outlineLevel="0" max="10745" min="10742" style="55" width="13.71"/>
    <col collapsed="false" customWidth="true" hidden="false" outlineLevel="0" max="10749" min="10746" style="55" width="15.71"/>
    <col collapsed="false" customWidth="true" hidden="false" outlineLevel="0" max="10750" min="10750" style="55" width="22.86"/>
    <col collapsed="false" customWidth="true" hidden="false" outlineLevel="0" max="10751" min="10751" style="55" width="20.71"/>
    <col collapsed="false" customWidth="true" hidden="false" outlineLevel="0" max="10752" min="10752" style="55" width="17.71"/>
    <col collapsed="false" customWidth="true" hidden="false" outlineLevel="0" max="10761" min="10753" style="55" width="14.71"/>
    <col collapsed="false" customWidth="false" hidden="false" outlineLevel="0" max="10992" min="10762" style="55" width="10.71"/>
    <col collapsed="false" customWidth="true" hidden="false" outlineLevel="0" max="10994" min="10993" style="55" width="15.71"/>
    <col collapsed="false" customWidth="true" hidden="false" outlineLevel="0" max="10997" min="10995" style="55" width="14.71"/>
    <col collapsed="false" customWidth="true" hidden="false" outlineLevel="0" max="11001" min="10998" style="55" width="13.71"/>
    <col collapsed="false" customWidth="true" hidden="false" outlineLevel="0" max="11005" min="11002" style="55" width="15.71"/>
    <col collapsed="false" customWidth="true" hidden="false" outlineLevel="0" max="11006" min="11006" style="55" width="22.86"/>
    <col collapsed="false" customWidth="true" hidden="false" outlineLevel="0" max="11007" min="11007" style="55" width="20.71"/>
    <col collapsed="false" customWidth="true" hidden="false" outlineLevel="0" max="11008" min="11008" style="55" width="17.71"/>
    <col collapsed="false" customWidth="true" hidden="false" outlineLevel="0" max="11017" min="11009" style="55" width="14.71"/>
    <col collapsed="false" customWidth="false" hidden="false" outlineLevel="0" max="11248" min="11018" style="55" width="10.71"/>
    <col collapsed="false" customWidth="true" hidden="false" outlineLevel="0" max="11250" min="11249" style="55" width="15.71"/>
    <col collapsed="false" customWidth="true" hidden="false" outlineLevel="0" max="11253" min="11251" style="55" width="14.71"/>
    <col collapsed="false" customWidth="true" hidden="false" outlineLevel="0" max="11257" min="11254" style="55" width="13.71"/>
    <col collapsed="false" customWidth="true" hidden="false" outlineLevel="0" max="11261" min="11258" style="55" width="15.71"/>
    <col collapsed="false" customWidth="true" hidden="false" outlineLevel="0" max="11262" min="11262" style="55" width="22.86"/>
    <col collapsed="false" customWidth="true" hidden="false" outlineLevel="0" max="11263" min="11263" style="55" width="20.71"/>
    <col collapsed="false" customWidth="true" hidden="false" outlineLevel="0" max="11264" min="11264" style="55" width="17.71"/>
    <col collapsed="false" customWidth="true" hidden="false" outlineLevel="0" max="11273" min="11265" style="55" width="14.71"/>
    <col collapsed="false" customWidth="false" hidden="false" outlineLevel="0" max="11504" min="11274" style="55" width="10.71"/>
    <col collapsed="false" customWidth="true" hidden="false" outlineLevel="0" max="11506" min="11505" style="55" width="15.71"/>
    <col collapsed="false" customWidth="true" hidden="false" outlineLevel="0" max="11509" min="11507" style="55" width="14.71"/>
    <col collapsed="false" customWidth="true" hidden="false" outlineLevel="0" max="11513" min="11510" style="55" width="13.71"/>
    <col collapsed="false" customWidth="true" hidden="false" outlineLevel="0" max="11517" min="11514" style="55" width="15.71"/>
    <col collapsed="false" customWidth="true" hidden="false" outlineLevel="0" max="11518" min="11518" style="55" width="22.86"/>
    <col collapsed="false" customWidth="true" hidden="false" outlineLevel="0" max="11519" min="11519" style="55" width="20.71"/>
    <col collapsed="false" customWidth="true" hidden="false" outlineLevel="0" max="11520" min="11520" style="55" width="17.71"/>
    <col collapsed="false" customWidth="true" hidden="false" outlineLevel="0" max="11529" min="11521" style="55" width="14.71"/>
    <col collapsed="false" customWidth="false" hidden="false" outlineLevel="0" max="11760" min="11530" style="55" width="10.71"/>
    <col collapsed="false" customWidth="true" hidden="false" outlineLevel="0" max="11762" min="11761" style="55" width="15.71"/>
    <col collapsed="false" customWidth="true" hidden="false" outlineLevel="0" max="11765" min="11763" style="55" width="14.71"/>
    <col collapsed="false" customWidth="true" hidden="false" outlineLevel="0" max="11769" min="11766" style="55" width="13.71"/>
    <col collapsed="false" customWidth="true" hidden="false" outlineLevel="0" max="11773" min="11770" style="55" width="15.71"/>
    <col collapsed="false" customWidth="true" hidden="false" outlineLevel="0" max="11774" min="11774" style="55" width="22.86"/>
    <col collapsed="false" customWidth="true" hidden="false" outlineLevel="0" max="11775" min="11775" style="55" width="20.71"/>
    <col collapsed="false" customWidth="true" hidden="false" outlineLevel="0" max="11776" min="11776" style="55" width="17.71"/>
    <col collapsed="false" customWidth="true" hidden="false" outlineLevel="0" max="11785" min="11777" style="55" width="14.71"/>
    <col collapsed="false" customWidth="false" hidden="false" outlineLevel="0" max="12016" min="11786" style="55" width="10.71"/>
    <col collapsed="false" customWidth="true" hidden="false" outlineLevel="0" max="12018" min="12017" style="55" width="15.71"/>
    <col collapsed="false" customWidth="true" hidden="false" outlineLevel="0" max="12021" min="12019" style="55" width="14.71"/>
    <col collapsed="false" customWidth="true" hidden="false" outlineLevel="0" max="12025" min="12022" style="55" width="13.71"/>
    <col collapsed="false" customWidth="true" hidden="false" outlineLevel="0" max="12029" min="12026" style="55" width="15.71"/>
    <col collapsed="false" customWidth="true" hidden="false" outlineLevel="0" max="12030" min="12030" style="55" width="22.86"/>
    <col collapsed="false" customWidth="true" hidden="false" outlineLevel="0" max="12031" min="12031" style="55" width="20.71"/>
    <col collapsed="false" customWidth="true" hidden="false" outlineLevel="0" max="12032" min="12032" style="55" width="17.71"/>
    <col collapsed="false" customWidth="true" hidden="false" outlineLevel="0" max="12041" min="12033" style="55" width="14.71"/>
    <col collapsed="false" customWidth="false" hidden="false" outlineLevel="0" max="12272" min="12042" style="55" width="10.71"/>
    <col collapsed="false" customWidth="true" hidden="false" outlineLevel="0" max="12274" min="12273" style="55" width="15.71"/>
    <col collapsed="false" customWidth="true" hidden="false" outlineLevel="0" max="12277" min="12275" style="55" width="14.71"/>
    <col collapsed="false" customWidth="true" hidden="false" outlineLevel="0" max="12281" min="12278" style="55" width="13.71"/>
    <col collapsed="false" customWidth="true" hidden="false" outlineLevel="0" max="12285" min="12282" style="55" width="15.71"/>
    <col collapsed="false" customWidth="true" hidden="false" outlineLevel="0" max="12286" min="12286" style="55" width="22.86"/>
    <col collapsed="false" customWidth="true" hidden="false" outlineLevel="0" max="12287" min="12287" style="55" width="20.71"/>
    <col collapsed="false" customWidth="true" hidden="false" outlineLevel="0" max="12288" min="12288" style="55" width="17.71"/>
    <col collapsed="false" customWidth="true" hidden="false" outlineLevel="0" max="12297" min="12289" style="55" width="14.71"/>
    <col collapsed="false" customWidth="false" hidden="false" outlineLevel="0" max="12528" min="12298" style="55" width="10.71"/>
    <col collapsed="false" customWidth="true" hidden="false" outlineLevel="0" max="12530" min="12529" style="55" width="15.71"/>
    <col collapsed="false" customWidth="true" hidden="false" outlineLevel="0" max="12533" min="12531" style="55" width="14.71"/>
    <col collapsed="false" customWidth="true" hidden="false" outlineLevel="0" max="12537" min="12534" style="55" width="13.71"/>
    <col collapsed="false" customWidth="true" hidden="false" outlineLevel="0" max="12541" min="12538" style="55" width="15.71"/>
    <col collapsed="false" customWidth="true" hidden="false" outlineLevel="0" max="12542" min="12542" style="55" width="22.86"/>
    <col collapsed="false" customWidth="true" hidden="false" outlineLevel="0" max="12543" min="12543" style="55" width="20.71"/>
    <col collapsed="false" customWidth="true" hidden="false" outlineLevel="0" max="12544" min="12544" style="55" width="17.71"/>
    <col collapsed="false" customWidth="true" hidden="false" outlineLevel="0" max="12553" min="12545" style="55" width="14.71"/>
    <col collapsed="false" customWidth="false" hidden="false" outlineLevel="0" max="12784" min="12554" style="55" width="10.71"/>
    <col collapsed="false" customWidth="true" hidden="false" outlineLevel="0" max="12786" min="12785" style="55" width="15.71"/>
    <col collapsed="false" customWidth="true" hidden="false" outlineLevel="0" max="12789" min="12787" style="55" width="14.71"/>
    <col collapsed="false" customWidth="true" hidden="false" outlineLevel="0" max="12793" min="12790" style="55" width="13.71"/>
    <col collapsed="false" customWidth="true" hidden="false" outlineLevel="0" max="12797" min="12794" style="55" width="15.71"/>
    <col collapsed="false" customWidth="true" hidden="false" outlineLevel="0" max="12798" min="12798" style="55" width="22.86"/>
    <col collapsed="false" customWidth="true" hidden="false" outlineLevel="0" max="12799" min="12799" style="55" width="20.71"/>
    <col collapsed="false" customWidth="true" hidden="false" outlineLevel="0" max="12800" min="12800" style="55" width="17.71"/>
    <col collapsed="false" customWidth="true" hidden="false" outlineLevel="0" max="12809" min="12801" style="55" width="14.71"/>
    <col collapsed="false" customWidth="false" hidden="false" outlineLevel="0" max="13040" min="12810" style="55" width="10.71"/>
    <col collapsed="false" customWidth="true" hidden="false" outlineLevel="0" max="13042" min="13041" style="55" width="15.71"/>
    <col collapsed="false" customWidth="true" hidden="false" outlineLevel="0" max="13045" min="13043" style="55" width="14.71"/>
    <col collapsed="false" customWidth="true" hidden="false" outlineLevel="0" max="13049" min="13046" style="55" width="13.71"/>
    <col collapsed="false" customWidth="true" hidden="false" outlineLevel="0" max="13053" min="13050" style="55" width="15.71"/>
    <col collapsed="false" customWidth="true" hidden="false" outlineLevel="0" max="13054" min="13054" style="55" width="22.86"/>
    <col collapsed="false" customWidth="true" hidden="false" outlineLevel="0" max="13055" min="13055" style="55" width="20.71"/>
    <col collapsed="false" customWidth="true" hidden="false" outlineLevel="0" max="13056" min="13056" style="55" width="17.71"/>
    <col collapsed="false" customWidth="true" hidden="false" outlineLevel="0" max="13065" min="13057" style="55" width="14.71"/>
    <col collapsed="false" customWidth="false" hidden="false" outlineLevel="0" max="13296" min="13066" style="55" width="10.71"/>
    <col collapsed="false" customWidth="true" hidden="false" outlineLevel="0" max="13298" min="13297" style="55" width="15.71"/>
    <col collapsed="false" customWidth="true" hidden="false" outlineLevel="0" max="13301" min="13299" style="55" width="14.71"/>
    <col collapsed="false" customWidth="true" hidden="false" outlineLevel="0" max="13305" min="13302" style="55" width="13.71"/>
    <col collapsed="false" customWidth="true" hidden="false" outlineLevel="0" max="13309" min="13306" style="55" width="15.71"/>
    <col collapsed="false" customWidth="true" hidden="false" outlineLevel="0" max="13310" min="13310" style="55" width="22.86"/>
    <col collapsed="false" customWidth="true" hidden="false" outlineLevel="0" max="13311" min="13311" style="55" width="20.71"/>
    <col collapsed="false" customWidth="true" hidden="false" outlineLevel="0" max="13312" min="13312" style="55" width="17.71"/>
    <col collapsed="false" customWidth="true" hidden="false" outlineLevel="0" max="13321" min="13313" style="55" width="14.71"/>
    <col collapsed="false" customWidth="false" hidden="false" outlineLevel="0" max="13552" min="13322" style="55" width="10.71"/>
    <col collapsed="false" customWidth="true" hidden="false" outlineLevel="0" max="13554" min="13553" style="55" width="15.71"/>
    <col collapsed="false" customWidth="true" hidden="false" outlineLevel="0" max="13557" min="13555" style="55" width="14.71"/>
    <col collapsed="false" customWidth="true" hidden="false" outlineLevel="0" max="13561" min="13558" style="55" width="13.71"/>
    <col collapsed="false" customWidth="true" hidden="false" outlineLevel="0" max="13565" min="13562" style="55" width="15.71"/>
    <col collapsed="false" customWidth="true" hidden="false" outlineLevel="0" max="13566" min="13566" style="55" width="22.86"/>
    <col collapsed="false" customWidth="true" hidden="false" outlineLevel="0" max="13567" min="13567" style="55" width="20.71"/>
    <col collapsed="false" customWidth="true" hidden="false" outlineLevel="0" max="13568" min="13568" style="55" width="17.71"/>
    <col collapsed="false" customWidth="true" hidden="false" outlineLevel="0" max="13577" min="13569" style="55" width="14.71"/>
    <col collapsed="false" customWidth="false" hidden="false" outlineLevel="0" max="13808" min="13578" style="55" width="10.71"/>
    <col collapsed="false" customWidth="true" hidden="false" outlineLevel="0" max="13810" min="13809" style="55" width="15.71"/>
    <col collapsed="false" customWidth="true" hidden="false" outlineLevel="0" max="13813" min="13811" style="55" width="14.71"/>
    <col collapsed="false" customWidth="true" hidden="false" outlineLevel="0" max="13817" min="13814" style="55" width="13.71"/>
    <col collapsed="false" customWidth="true" hidden="false" outlineLevel="0" max="13821" min="13818" style="55" width="15.71"/>
    <col collapsed="false" customWidth="true" hidden="false" outlineLevel="0" max="13822" min="13822" style="55" width="22.86"/>
    <col collapsed="false" customWidth="true" hidden="false" outlineLevel="0" max="13823" min="13823" style="55" width="20.71"/>
    <col collapsed="false" customWidth="true" hidden="false" outlineLevel="0" max="13824" min="13824" style="55" width="17.71"/>
    <col collapsed="false" customWidth="true" hidden="false" outlineLevel="0" max="13833" min="13825" style="55" width="14.71"/>
    <col collapsed="false" customWidth="false" hidden="false" outlineLevel="0" max="14064" min="13834" style="55" width="10.71"/>
    <col collapsed="false" customWidth="true" hidden="false" outlineLevel="0" max="14066" min="14065" style="55" width="15.71"/>
    <col collapsed="false" customWidth="true" hidden="false" outlineLevel="0" max="14069" min="14067" style="55" width="14.71"/>
    <col collapsed="false" customWidth="true" hidden="false" outlineLevel="0" max="14073" min="14070" style="55" width="13.71"/>
    <col collapsed="false" customWidth="true" hidden="false" outlineLevel="0" max="14077" min="14074" style="55" width="15.71"/>
    <col collapsed="false" customWidth="true" hidden="false" outlineLevel="0" max="14078" min="14078" style="55" width="22.86"/>
    <col collapsed="false" customWidth="true" hidden="false" outlineLevel="0" max="14079" min="14079" style="55" width="20.71"/>
    <col collapsed="false" customWidth="true" hidden="false" outlineLevel="0" max="14080" min="14080" style="55" width="17.71"/>
    <col collapsed="false" customWidth="true" hidden="false" outlineLevel="0" max="14089" min="14081" style="55" width="14.71"/>
    <col collapsed="false" customWidth="false" hidden="false" outlineLevel="0" max="14320" min="14090" style="55" width="10.71"/>
    <col collapsed="false" customWidth="true" hidden="false" outlineLevel="0" max="14322" min="14321" style="55" width="15.71"/>
    <col collapsed="false" customWidth="true" hidden="false" outlineLevel="0" max="14325" min="14323" style="55" width="14.71"/>
    <col collapsed="false" customWidth="true" hidden="false" outlineLevel="0" max="14329" min="14326" style="55" width="13.71"/>
    <col collapsed="false" customWidth="true" hidden="false" outlineLevel="0" max="14333" min="14330" style="55" width="15.71"/>
    <col collapsed="false" customWidth="true" hidden="false" outlineLevel="0" max="14334" min="14334" style="55" width="22.86"/>
    <col collapsed="false" customWidth="true" hidden="false" outlineLevel="0" max="14335" min="14335" style="55" width="20.71"/>
    <col collapsed="false" customWidth="true" hidden="false" outlineLevel="0" max="14336" min="14336" style="55" width="17.71"/>
    <col collapsed="false" customWidth="true" hidden="false" outlineLevel="0" max="14345" min="14337" style="55" width="14.71"/>
    <col collapsed="false" customWidth="false" hidden="false" outlineLevel="0" max="14576" min="14346" style="55" width="10.71"/>
    <col collapsed="false" customWidth="true" hidden="false" outlineLevel="0" max="14578" min="14577" style="55" width="15.71"/>
    <col collapsed="false" customWidth="true" hidden="false" outlineLevel="0" max="14581" min="14579" style="55" width="14.71"/>
    <col collapsed="false" customWidth="true" hidden="false" outlineLevel="0" max="14585" min="14582" style="55" width="13.71"/>
    <col collapsed="false" customWidth="true" hidden="false" outlineLevel="0" max="14589" min="14586" style="55" width="15.71"/>
    <col collapsed="false" customWidth="true" hidden="false" outlineLevel="0" max="14590" min="14590" style="55" width="22.86"/>
    <col collapsed="false" customWidth="true" hidden="false" outlineLevel="0" max="14591" min="14591" style="55" width="20.71"/>
    <col collapsed="false" customWidth="true" hidden="false" outlineLevel="0" max="14592" min="14592" style="55" width="17.71"/>
    <col collapsed="false" customWidth="true" hidden="false" outlineLevel="0" max="14601" min="14593" style="55" width="14.71"/>
    <col collapsed="false" customWidth="false" hidden="false" outlineLevel="0" max="14832" min="14602" style="55" width="10.71"/>
    <col collapsed="false" customWidth="true" hidden="false" outlineLevel="0" max="14834" min="14833" style="55" width="15.71"/>
    <col collapsed="false" customWidth="true" hidden="false" outlineLevel="0" max="14837" min="14835" style="55" width="14.71"/>
    <col collapsed="false" customWidth="true" hidden="false" outlineLevel="0" max="14841" min="14838" style="55" width="13.71"/>
    <col collapsed="false" customWidth="true" hidden="false" outlineLevel="0" max="14845" min="14842" style="55" width="15.71"/>
    <col collapsed="false" customWidth="true" hidden="false" outlineLevel="0" max="14846" min="14846" style="55" width="22.86"/>
    <col collapsed="false" customWidth="true" hidden="false" outlineLevel="0" max="14847" min="14847" style="55" width="20.71"/>
    <col collapsed="false" customWidth="true" hidden="false" outlineLevel="0" max="14848" min="14848" style="55" width="17.71"/>
    <col collapsed="false" customWidth="true" hidden="false" outlineLevel="0" max="14857" min="14849" style="55" width="14.71"/>
    <col collapsed="false" customWidth="false" hidden="false" outlineLevel="0" max="15088" min="14858" style="55" width="10.71"/>
    <col collapsed="false" customWidth="true" hidden="false" outlineLevel="0" max="15090" min="15089" style="55" width="15.71"/>
    <col collapsed="false" customWidth="true" hidden="false" outlineLevel="0" max="15093" min="15091" style="55" width="14.71"/>
    <col collapsed="false" customWidth="true" hidden="false" outlineLevel="0" max="15097" min="15094" style="55" width="13.71"/>
    <col collapsed="false" customWidth="true" hidden="false" outlineLevel="0" max="15101" min="15098" style="55" width="15.71"/>
    <col collapsed="false" customWidth="true" hidden="false" outlineLevel="0" max="15102" min="15102" style="55" width="22.86"/>
    <col collapsed="false" customWidth="true" hidden="false" outlineLevel="0" max="15103" min="15103" style="55" width="20.71"/>
    <col collapsed="false" customWidth="true" hidden="false" outlineLevel="0" max="15104" min="15104" style="55" width="17.71"/>
    <col collapsed="false" customWidth="true" hidden="false" outlineLevel="0" max="15113" min="15105" style="55" width="14.71"/>
    <col collapsed="false" customWidth="false" hidden="false" outlineLevel="0" max="15344" min="15114" style="55" width="10.71"/>
    <col collapsed="false" customWidth="true" hidden="false" outlineLevel="0" max="15346" min="15345" style="55" width="15.71"/>
    <col collapsed="false" customWidth="true" hidden="false" outlineLevel="0" max="15349" min="15347" style="55" width="14.71"/>
    <col collapsed="false" customWidth="true" hidden="false" outlineLevel="0" max="15353" min="15350" style="55" width="13.71"/>
    <col collapsed="false" customWidth="true" hidden="false" outlineLevel="0" max="15357" min="15354" style="55" width="15.71"/>
    <col collapsed="false" customWidth="true" hidden="false" outlineLevel="0" max="15358" min="15358" style="55" width="22.86"/>
    <col collapsed="false" customWidth="true" hidden="false" outlineLevel="0" max="15359" min="15359" style="55" width="20.71"/>
    <col collapsed="false" customWidth="true" hidden="false" outlineLevel="0" max="15360" min="15360" style="55" width="17.71"/>
    <col collapsed="false" customWidth="true" hidden="false" outlineLevel="0" max="15369" min="15361" style="55" width="14.71"/>
    <col collapsed="false" customWidth="false" hidden="false" outlineLevel="0" max="15600" min="15370" style="55" width="10.71"/>
    <col collapsed="false" customWidth="true" hidden="false" outlineLevel="0" max="15602" min="15601" style="55" width="15.71"/>
    <col collapsed="false" customWidth="true" hidden="false" outlineLevel="0" max="15605" min="15603" style="55" width="14.71"/>
    <col collapsed="false" customWidth="true" hidden="false" outlineLevel="0" max="15609" min="15606" style="55" width="13.71"/>
    <col collapsed="false" customWidth="true" hidden="false" outlineLevel="0" max="15613" min="15610" style="55" width="15.71"/>
    <col collapsed="false" customWidth="true" hidden="false" outlineLevel="0" max="15614" min="15614" style="55" width="22.86"/>
    <col collapsed="false" customWidth="true" hidden="false" outlineLevel="0" max="15615" min="15615" style="55" width="20.71"/>
    <col collapsed="false" customWidth="true" hidden="false" outlineLevel="0" max="15616" min="15616" style="55" width="17.71"/>
    <col collapsed="false" customWidth="true" hidden="false" outlineLevel="0" max="15625" min="15617" style="55" width="14.71"/>
    <col collapsed="false" customWidth="false" hidden="false" outlineLevel="0" max="15856" min="15626" style="55" width="10.71"/>
    <col collapsed="false" customWidth="true" hidden="false" outlineLevel="0" max="15858" min="15857" style="55" width="15.71"/>
    <col collapsed="false" customWidth="true" hidden="false" outlineLevel="0" max="15861" min="15859" style="55" width="14.71"/>
    <col collapsed="false" customWidth="true" hidden="false" outlineLevel="0" max="15865" min="15862" style="55" width="13.71"/>
    <col collapsed="false" customWidth="true" hidden="false" outlineLevel="0" max="15869" min="15866" style="55" width="15.71"/>
    <col collapsed="false" customWidth="true" hidden="false" outlineLevel="0" max="15870" min="15870" style="55" width="22.86"/>
    <col collapsed="false" customWidth="true" hidden="false" outlineLevel="0" max="15871" min="15871" style="55" width="20.71"/>
    <col collapsed="false" customWidth="true" hidden="false" outlineLevel="0" max="15872" min="15872" style="55" width="17.71"/>
    <col collapsed="false" customWidth="true" hidden="false" outlineLevel="0" max="15881" min="15873" style="55" width="14.71"/>
    <col collapsed="false" customWidth="false" hidden="false" outlineLevel="0" max="16112" min="15882" style="55" width="10.71"/>
    <col collapsed="false" customWidth="true" hidden="false" outlineLevel="0" max="16114" min="16113" style="55" width="15.71"/>
    <col collapsed="false" customWidth="true" hidden="false" outlineLevel="0" max="16117" min="16115" style="55" width="14.71"/>
    <col collapsed="false" customWidth="true" hidden="false" outlineLevel="0" max="16121" min="16118" style="55" width="13.71"/>
    <col collapsed="false" customWidth="true" hidden="false" outlineLevel="0" max="16125" min="16122" style="55" width="15.71"/>
    <col collapsed="false" customWidth="true" hidden="false" outlineLevel="0" max="16126" min="16126" style="55" width="22.86"/>
    <col collapsed="false" customWidth="true" hidden="false" outlineLevel="0" max="16127" min="16127" style="55" width="20.71"/>
    <col collapsed="false" customWidth="true" hidden="false" outlineLevel="0" max="16128" min="16128" style="55" width="17.71"/>
    <col collapsed="false" customWidth="true" hidden="false" outlineLevel="0" max="16137" min="16129" style="55" width="14.71"/>
    <col collapsed="false" customWidth="false" hidden="false" outlineLevel="0" max="16384" min="16138" style="55"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44" t="str">
        <f aca="false">'3.1. паспорт Техсостояние ПС'!A6:T6</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row>
    <row r="6" s="3" customFormat="true" ht="18.75" hidden="false" customHeight="false" outlineLevel="0" collapsed="false">
      <c r="A6" s="75"/>
      <c r="B6" s="75"/>
      <c r="C6" s="75"/>
      <c r="D6" s="75"/>
      <c r="E6" s="75"/>
      <c r="F6" s="75"/>
      <c r="G6" s="75"/>
      <c r="H6" s="75"/>
      <c r="I6" s="75"/>
      <c r="J6" s="75"/>
      <c r="K6" s="75"/>
      <c r="L6" s="75"/>
      <c r="M6" s="75"/>
      <c r="N6" s="75"/>
      <c r="O6" s="75"/>
      <c r="P6" s="75"/>
      <c r="Q6" s="75"/>
      <c r="R6" s="75"/>
      <c r="S6" s="75"/>
      <c r="T6" s="75"/>
      <c r="U6" s="46"/>
      <c r="V6" s="46"/>
      <c r="W6" s="46"/>
      <c r="X6" s="46"/>
      <c r="Y6" s="46"/>
      <c r="Z6" s="46"/>
      <c r="AA6" s="46"/>
    </row>
    <row r="7" s="3" customFormat="true" ht="18.75" hidden="false" customHeight="false" outlineLevel="0" collapsed="false">
      <c r="A7" s="46"/>
      <c r="B7" s="46"/>
      <c r="C7" s="46"/>
      <c r="D7" s="46"/>
      <c r="E7" s="10" t="s">
        <v>4</v>
      </c>
      <c r="F7" s="10"/>
      <c r="G7" s="10"/>
      <c r="H7" s="10"/>
      <c r="I7" s="10"/>
      <c r="J7" s="10"/>
      <c r="K7" s="10"/>
      <c r="L7" s="10"/>
      <c r="M7" s="10"/>
      <c r="N7" s="10"/>
      <c r="O7" s="10"/>
      <c r="P7" s="10"/>
      <c r="Q7" s="10"/>
      <c r="R7" s="10"/>
      <c r="S7" s="10"/>
      <c r="T7" s="10"/>
      <c r="U7" s="10"/>
      <c r="V7" s="10"/>
      <c r="W7" s="10"/>
      <c r="X7" s="10"/>
      <c r="Y7" s="10"/>
      <c r="Z7" s="46"/>
      <c r="AA7" s="46"/>
    </row>
    <row r="8" s="3" customFormat="true" ht="18.75" hidden="false" customHeight="false" outlineLevel="0" collapsed="false">
      <c r="A8" s="46"/>
      <c r="B8" s="46"/>
      <c r="C8" s="46"/>
      <c r="D8" s="46"/>
      <c r="E8" s="12"/>
      <c r="F8" s="12"/>
      <c r="G8" s="12"/>
      <c r="H8" s="12"/>
      <c r="I8" s="12"/>
      <c r="J8" s="12"/>
      <c r="K8" s="12"/>
      <c r="L8" s="12"/>
      <c r="M8" s="12"/>
      <c r="N8" s="12"/>
      <c r="O8" s="12"/>
      <c r="P8" s="12"/>
      <c r="Q8" s="12"/>
      <c r="R8" s="12"/>
      <c r="S8" s="11"/>
      <c r="T8" s="11"/>
      <c r="U8" s="11"/>
      <c r="V8" s="11"/>
      <c r="W8" s="11"/>
      <c r="X8" s="46"/>
      <c r="Y8" s="46"/>
      <c r="Z8" s="46"/>
      <c r="AA8" s="46"/>
    </row>
    <row r="9" s="3" customFormat="true" ht="18.75" hidden="false" customHeight="true" outlineLevel="0" collapsed="false">
      <c r="A9" s="46"/>
      <c r="B9" s="46"/>
      <c r="C9" s="46"/>
      <c r="D9" s="46"/>
      <c r="E9" s="47" t="str">
        <f aca="false">'3.1. паспорт Техсостояние ПС'!A10</f>
        <v>АО "Южные электрические сети Камчатки"</v>
      </c>
      <c r="F9" s="47"/>
      <c r="G9" s="47"/>
      <c r="H9" s="47"/>
      <c r="I9" s="47"/>
      <c r="J9" s="47"/>
      <c r="K9" s="47"/>
      <c r="L9" s="47"/>
      <c r="M9" s="47"/>
      <c r="N9" s="47"/>
      <c r="O9" s="47"/>
      <c r="P9" s="47"/>
      <c r="Q9" s="47"/>
      <c r="R9" s="47"/>
      <c r="S9" s="47"/>
      <c r="T9" s="47"/>
      <c r="U9" s="47"/>
      <c r="V9" s="47"/>
      <c r="W9" s="47"/>
      <c r="X9" s="47"/>
      <c r="Y9" s="47"/>
      <c r="Z9" s="46"/>
      <c r="AA9" s="46"/>
    </row>
    <row r="10" s="3" customFormat="true" ht="18.75" hidden="false" customHeight="true" outlineLevel="0" collapsed="false">
      <c r="A10" s="46"/>
      <c r="B10" s="46"/>
      <c r="C10" s="46"/>
      <c r="D10" s="46"/>
      <c r="E10" s="27" t="s">
        <v>6</v>
      </c>
      <c r="F10" s="27"/>
      <c r="G10" s="27"/>
      <c r="H10" s="27"/>
      <c r="I10" s="27"/>
      <c r="J10" s="27"/>
      <c r="K10" s="27"/>
      <c r="L10" s="27"/>
      <c r="M10" s="27"/>
      <c r="N10" s="27"/>
      <c r="O10" s="27"/>
      <c r="P10" s="27"/>
      <c r="Q10" s="27"/>
      <c r="R10" s="27"/>
      <c r="S10" s="27"/>
      <c r="T10" s="27"/>
      <c r="U10" s="27"/>
      <c r="V10" s="27"/>
      <c r="W10" s="27"/>
      <c r="X10" s="27"/>
      <c r="Y10" s="27"/>
      <c r="Z10" s="46"/>
      <c r="AA10" s="46"/>
    </row>
    <row r="11" s="3" customFormat="true" ht="18.75" hidden="false" customHeight="false" outlineLevel="0" collapsed="false">
      <c r="A11" s="46"/>
      <c r="B11" s="46"/>
      <c r="C11" s="46"/>
      <c r="D11" s="46"/>
      <c r="E11" s="12"/>
      <c r="F11" s="12"/>
      <c r="G11" s="12"/>
      <c r="H11" s="12"/>
      <c r="I11" s="12"/>
      <c r="J11" s="12"/>
      <c r="K11" s="12"/>
      <c r="L11" s="12"/>
      <c r="M11" s="12"/>
      <c r="N11" s="12"/>
      <c r="O11" s="12"/>
      <c r="P11" s="12"/>
      <c r="Q11" s="12"/>
      <c r="R11" s="12"/>
      <c r="S11" s="11"/>
      <c r="T11" s="11"/>
      <c r="U11" s="11"/>
      <c r="V11" s="11"/>
      <c r="W11" s="11"/>
      <c r="X11" s="46"/>
      <c r="Y11" s="46"/>
      <c r="Z11" s="46"/>
      <c r="AA11" s="46"/>
    </row>
    <row r="12" s="3" customFormat="true" ht="18.75" hidden="false" customHeight="true" outlineLevel="0" collapsed="false">
      <c r="A12" s="46"/>
      <c r="B12" s="46"/>
      <c r="C12" s="46"/>
      <c r="D12" s="46"/>
      <c r="E12" s="10" t="str">
        <f aca="false">'2. паспорт  ТП'!A11</f>
        <v>I_525-ДГ-9</v>
      </c>
      <c r="F12" s="10"/>
      <c r="G12" s="10"/>
      <c r="H12" s="10"/>
      <c r="I12" s="10"/>
      <c r="J12" s="10"/>
      <c r="K12" s="10"/>
      <c r="L12" s="10"/>
      <c r="M12" s="10"/>
      <c r="N12" s="10"/>
      <c r="O12" s="10"/>
      <c r="P12" s="10"/>
      <c r="Q12" s="10"/>
      <c r="R12" s="10"/>
      <c r="S12" s="10"/>
      <c r="T12" s="10"/>
      <c r="U12" s="10"/>
      <c r="V12" s="10"/>
      <c r="W12" s="10"/>
      <c r="X12" s="10"/>
      <c r="Y12" s="10"/>
      <c r="Z12" s="46"/>
      <c r="AA12" s="46"/>
    </row>
    <row r="13" s="3" customFormat="true" ht="18.75" hidden="false" customHeight="true" outlineLevel="0" collapsed="false">
      <c r="A13" s="46"/>
      <c r="B13" s="46"/>
      <c r="C13" s="46"/>
      <c r="D13" s="46"/>
      <c r="E13" s="27" t="s">
        <v>8</v>
      </c>
      <c r="F13" s="27"/>
      <c r="G13" s="27"/>
      <c r="H13" s="27"/>
      <c r="I13" s="27"/>
      <c r="J13" s="27"/>
      <c r="K13" s="27"/>
      <c r="L13" s="27"/>
      <c r="M13" s="27"/>
      <c r="N13" s="27"/>
      <c r="O13" s="27"/>
      <c r="P13" s="27"/>
      <c r="Q13" s="27"/>
      <c r="R13" s="27"/>
      <c r="S13" s="27"/>
      <c r="T13" s="27"/>
      <c r="U13" s="27"/>
      <c r="V13" s="27"/>
      <c r="W13" s="27"/>
      <c r="X13" s="27"/>
      <c r="Y13" s="27"/>
      <c r="Z13" s="46"/>
      <c r="AA13" s="46"/>
    </row>
    <row r="14" s="19" customFormat="true" ht="15.75" hidden="false" customHeight="true" outlineLevel="0" collapsed="false">
      <c r="A14" s="76"/>
      <c r="B14" s="76"/>
      <c r="C14" s="76"/>
      <c r="D14" s="76"/>
      <c r="E14" s="18"/>
      <c r="F14" s="18"/>
      <c r="G14" s="18"/>
      <c r="H14" s="18"/>
      <c r="I14" s="18"/>
      <c r="J14" s="18"/>
      <c r="K14" s="18"/>
      <c r="L14" s="18"/>
      <c r="M14" s="18"/>
      <c r="N14" s="18"/>
      <c r="O14" s="18"/>
      <c r="P14" s="18"/>
      <c r="Q14" s="18"/>
      <c r="R14" s="18"/>
      <c r="S14" s="18"/>
      <c r="T14" s="18"/>
      <c r="U14" s="18"/>
      <c r="V14" s="18"/>
      <c r="W14" s="18"/>
      <c r="X14" s="76"/>
      <c r="Y14" s="76"/>
      <c r="Z14" s="76"/>
      <c r="AA14" s="76"/>
    </row>
    <row r="15" s="20" customFormat="true" ht="36" hidden="false" customHeight="true" outlineLevel="0" collapsed="false">
      <c r="A15" s="77"/>
      <c r="B15" s="77"/>
      <c r="C15" s="77"/>
      <c r="D15" s="77"/>
      <c r="E15" s="13" t="str">
        <f aca="false">'2. паспорт  ТП'!A14</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F15" s="13"/>
      <c r="G15" s="13"/>
      <c r="H15" s="13"/>
      <c r="I15" s="13"/>
      <c r="J15" s="13"/>
      <c r="K15" s="13"/>
      <c r="L15" s="13"/>
      <c r="M15" s="13"/>
      <c r="N15" s="13"/>
      <c r="O15" s="13"/>
      <c r="P15" s="13"/>
      <c r="Q15" s="13"/>
      <c r="R15" s="13"/>
      <c r="S15" s="13"/>
      <c r="T15" s="13"/>
      <c r="U15" s="13"/>
      <c r="V15" s="13"/>
      <c r="W15" s="13"/>
      <c r="X15" s="13"/>
      <c r="Y15" s="13"/>
      <c r="Z15" s="77"/>
      <c r="AA15" s="77"/>
    </row>
    <row r="16" s="20" customFormat="true" ht="15" hidden="false" customHeight="true" outlineLevel="0" collapsed="false">
      <c r="A16" s="77"/>
      <c r="B16" s="77"/>
      <c r="C16" s="77"/>
      <c r="D16" s="77"/>
      <c r="E16" s="27" t="s">
        <v>10</v>
      </c>
      <c r="F16" s="27"/>
      <c r="G16" s="27"/>
      <c r="H16" s="27"/>
      <c r="I16" s="27"/>
      <c r="J16" s="27"/>
      <c r="K16" s="27"/>
      <c r="L16" s="27"/>
      <c r="M16" s="27"/>
      <c r="N16" s="27"/>
      <c r="O16" s="27"/>
      <c r="P16" s="27"/>
      <c r="Q16" s="27"/>
      <c r="R16" s="27"/>
      <c r="S16" s="27"/>
      <c r="T16" s="27"/>
      <c r="U16" s="27"/>
      <c r="V16" s="27"/>
      <c r="W16" s="27"/>
      <c r="X16" s="27"/>
      <c r="Y16" s="27"/>
      <c r="Z16" s="77"/>
      <c r="AA16" s="77"/>
    </row>
    <row r="17" s="20" customFormat="true" ht="15" hidden="false" customHeight="true" outlineLevel="0" collapsed="false">
      <c r="A17" s="77"/>
      <c r="B17" s="77"/>
      <c r="C17" s="77"/>
      <c r="D17" s="77"/>
      <c r="E17" s="21"/>
      <c r="F17" s="21"/>
      <c r="G17" s="21"/>
      <c r="H17" s="21"/>
      <c r="I17" s="21"/>
      <c r="J17" s="21"/>
      <c r="K17" s="21"/>
      <c r="L17" s="21"/>
      <c r="M17" s="21"/>
      <c r="N17" s="21"/>
      <c r="O17" s="21"/>
      <c r="P17" s="21"/>
      <c r="Q17" s="21"/>
      <c r="R17" s="21"/>
      <c r="S17" s="21"/>
      <c r="T17" s="21"/>
      <c r="U17" s="21"/>
      <c r="V17" s="21"/>
      <c r="W17" s="21"/>
      <c r="X17" s="77"/>
      <c r="Y17" s="77"/>
      <c r="Z17" s="77"/>
      <c r="AA17" s="77"/>
    </row>
    <row r="18" s="20" customFormat="true" ht="15" hidden="false" customHeight="true" outlineLevel="0" collapsed="false">
      <c r="A18" s="77"/>
      <c r="B18" s="77"/>
      <c r="C18" s="77"/>
      <c r="D18" s="77"/>
      <c r="E18" s="47"/>
      <c r="F18" s="47"/>
      <c r="G18" s="47"/>
      <c r="H18" s="47"/>
      <c r="I18" s="47"/>
      <c r="J18" s="47"/>
      <c r="K18" s="47"/>
      <c r="L18" s="47"/>
      <c r="M18" s="47"/>
      <c r="N18" s="47"/>
      <c r="O18" s="47"/>
      <c r="P18" s="47"/>
      <c r="Q18" s="47"/>
      <c r="R18" s="47"/>
      <c r="S18" s="47"/>
      <c r="T18" s="47"/>
      <c r="U18" s="47"/>
      <c r="V18" s="47"/>
      <c r="W18" s="47"/>
      <c r="X18" s="47"/>
      <c r="Y18" s="47"/>
      <c r="Z18" s="77"/>
      <c r="AA18" s="77"/>
    </row>
    <row r="19" customFormat="false" ht="25.5" hidden="false" customHeight="true" outlineLevel="0" collapsed="false">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0" s="59" customFormat="true" ht="21" hidden="false" customHeight="true" outlineLevel="0" collapsed="false"/>
    <row r="21" customFormat="false" ht="15.75" hidden="false" customHeight="true" outlineLevel="0" collapsed="false">
      <c r="A21" s="62" t="s">
        <v>12</v>
      </c>
      <c r="B21" s="62" t="s">
        <v>126</v>
      </c>
      <c r="C21" s="62"/>
      <c r="D21" s="62" t="s">
        <v>127</v>
      </c>
      <c r="E21" s="62"/>
      <c r="F21" s="62" t="s">
        <v>84</v>
      </c>
      <c r="G21" s="62"/>
      <c r="H21" s="62"/>
      <c r="I21" s="62"/>
      <c r="J21" s="62" t="s">
        <v>128</v>
      </c>
      <c r="K21" s="62" t="s">
        <v>129</v>
      </c>
      <c r="L21" s="62"/>
      <c r="M21" s="62" t="s">
        <v>130</v>
      </c>
      <c r="N21" s="62"/>
      <c r="O21" s="62" t="s">
        <v>131</v>
      </c>
      <c r="P21" s="62"/>
      <c r="Q21" s="62" t="s">
        <v>132</v>
      </c>
      <c r="R21" s="62"/>
      <c r="S21" s="62" t="s">
        <v>133</v>
      </c>
      <c r="T21" s="62" t="s">
        <v>134</v>
      </c>
      <c r="U21" s="62" t="s">
        <v>135</v>
      </c>
      <c r="V21" s="62" t="s">
        <v>136</v>
      </c>
      <c r="W21" s="62"/>
      <c r="X21" s="63" t="s">
        <v>105</v>
      </c>
      <c r="Y21" s="63"/>
      <c r="Z21" s="63" t="s">
        <v>106</v>
      </c>
      <c r="AA21" s="63"/>
    </row>
    <row r="22" customFormat="false" ht="216" hidden="false" customHeight="true" outlineLevel="0" collapsed="false">
      <c r="A22" s="62"/>
      <c r="B22" s="62"/>
      <c r="C22" s="62"/>
      <c r="D22" s="62"/>
      <c r="E22" s="62"/>
      <c r="F22" s="62" t="s">
        <v>137</v>
      </c>
      <c r="G22" s="62"/>
      <c r="H22" s="62" t="s">
        <v>138</v>
      </c>
      <c r="I22" s="62"/>
      <c r="J22" s="62"/>
      <c r="K22" s="62"/>
      <c r="L22" s="62"/>
      <c r="M22" s="62"/>
      <c r="N22" s="62"/>
      <c r="O22" s="62"/>
      <c r="P22" s="62"/>
      <c r="Q22" s="62"/>
      <c r="R22" s="62"/>
      <c r="S22" s="62"/>
      <c r="T22" s="62"/>
      <c r="U22" s="62"/>
      <c r="V22" s="62"/>
      <c r="W22" s="62"/>
      <c r="X22" s="62" t="s">
        <v>107</v>
      </c>
      <c r="Y22" s="62" t="s">
        <v>108</v>
      </c>
      <c r="Z22" s="62" t="s">
        <v>109</v>
      </c>
      <c r="AA22" s="62" t="s">
        <v>110</v>
      </c>
    </row>
    <row r="23" customFormat="false" ht="60" hidden="false" customHeight="true" outlineLevel="0" collapsed="false">
      <c r="A23" s="62"/>
      <c r="B23" s="78" t="s">
        <v>111</v>
      </c>
      <c r="C23" s="78" t="s">
        <v>112</v>
      </c>
      <c r="D23" s="78" t="s">
        <v>111</v>
      </c>
      <c r="E23" s="78" t="s">
        <v>112</v>
      </c>
      <c r="F23" s="78" t="s">
        <v>111</v>
      </c>
      <c r="G23" s="78" t="s">
        <v>112</v>
      </c>
      <c r="H23" s="78" t="s">
        <v>111</v>
      </c>
      <c r="I23" s="78" t="s">
        <v>112</v>
      </c>
      <c r="J23" s="78" t="s">
        <v>111</v>
      </c>
      <c r="K23" s="78" t="s">
        <v>111</v>
      </c>
      <c r="L23" s="78" t="s">
        <v>112</v>
      </c>
      <c r="M23" s="78" t="s">
        <v>111</v>
      </c>
      <c r="N23" s="78" t="s">
        <v>112</v>
      </c>
      <c r="O23" s="78" t="s">
        <v>111</v>
      </c>
      <c r="P23" s="78" t="s">
        <v>112</v>
      </c>
      <c r="Q23" s="78" t="s">
        <v>111</v>
      </c>
      <c r="R23" s="78" t="s">
        <v>112</v>
      </c>
      <c r="S23" s="78" t="s">
        <v>111</v>
      </c>
      <c r="T23" s="78" t="s">
        <v>111</v>
      </c>
      <c r="U23" s="78" t="s">
        <v>111</v>
      </c>
      <c r="V23" s="78" t="s">
        <v>111</v>
      </c>
      <c r="W23" s="78" t="s">
        <v>112</v>
      </c>
      <c r="X23" s="78" t="s">
        <v>111</v>
      </c>
      <c r="Y23" s="78" t="s">
        <v>111</v>
      </c>
      <c r="Z23" s="62" t="s">
        <v>111</v>
      </c>
      <c r="AA23" s="62" t="s">
        <v>111</v>
      </c>
    </row>
    <row r="24" customFormat="false" ht="15.75" hidden="false" customHeight="false" outlineLevel="0" collapsed="false">
      <c r="A24" s="79" t="n">
        <v>1</v>
      </c>
      <c r="B24" s="79" t="n">
        <v>2</v>
      </c>
      <c r="C24" s="79" t="n">
        <v>3</v>
      </c>
      <c r="D24" s="79" t="n">
        <v>4</v>
      </c>
      <c r="E24" s="79" t="n">
        <v>5</v>
      </c>
      <c r="F24" s="79" t="n">
        <v>6</v>
      </c>
      <c r="G24" s="79" t="n">
        <v>7</v>
      </c>
      <c r="H24" s="79" t="n">
        <v>8</v>
      </c>
      <c r="I24" s="79" t="n">
        <v>9</v>
      </c>
      <c r="J24" s="79" t="n">
        <v>10</v>
      </c>
      <c r="K24" s="79" t="n">
        <v>11</v>
      </c>
      <c r="L24" s="79" t="n">
        <v>12</v>
      </c>
      <c r="M24" s="79" t="n">
        <v>13</v>
      </c>
      <c r="N24" s="79" t="n">
        <v>14</v>
      </c>
      <c r="O24" s="79" t="n">
        <v>15</v>
      </c>
      <c r="P24" s="79" t="n">
        <v>16</v>
      </c>
      <c r="Q24" s="79" t="n">
        <v>19</v>
      </c>
      <c r="R24" s="79" t="n">
        <v>20</v>
      </c>
      <c r="S24" s="79" t="n">
        <v>21</v>
      </c>
      <c r="T24" s="79" t="n">
        <v>22</v>
      </c>
      <c r="U24" s="79" t="n">
        <v>23</v>
      </c>
      <c r="V24" s="79" t="n">
        <v>24</v>
      </c>
      <c r="W24" s="79" t="n">
        <v>25</v>
      </c>
      <c r="X24" s="79" t="n">
        <v>26</v>
      </c>
      <c r="Y24" s="79" t="n">
        <v>27</v>
      </c>
      <c r="Z24" s="79" t="n">
        <v>28</v>
      </c>
      <c r="AA24" s="79" t="n">
        <v>29</v>
      </c>
    </row>
    <row r="25" s="59" customFormat="true" ht="24" hidden="false" customHeight="true" outlineLevel="0" collapsed="false">
      <c r="A25" s="80" t="s">
        <v>23</v>
      </c>
      <c r="B25" s="80" t="s">
        <v>23</v>
      </c>
      <c r="C25" s="80" t="s">
        <v>23</v>
      </c>
      <c r="D25" s="80" t="s">
        <v>23</v>
      </c>
      <c r="E25" s="80" t="s">
        <v>23</v>
      </c>
      <c r="F25" s="80" t="s">
        <v>23</v>
      </c>
      <c r="G25" s="80" t="s">
        <v>23</v>
      </c>
      <c r="H25" s="80" t="s">
        <v>23</v>
      </c>
      <c r="I25" s="80" t="s">
        <v>23</v>
      </c>
      <c r="J25" s="80" t="s">
        <v>23</v>
      </c>
      <c r="K25" s="80" t="s">
        <v>23</v>
      </c>
      <c r="L25" s="80" t="s">
        <v>23</v>
      </c>
      <c r="M25" s="80" t="s">
        <v>23</v>
      </c>
      <c r="N25" s="80" t="s">
        <v>23</v>
      </c>
      <c r="O25" s="80" t="s">
        <v>23</v>
      </c>
      <c r="P25" s="80" t="s">
        <v>23</v>
      </c>
      <c r="Q25" s="80" t="s">
        <v>23</v>
      </c>
      <c r="R25" s="80" t="s">
        <v>23</v>
      </c>
      <c r="S25" s="80" t="s">
        <v>23</v>
      </c>
      <c r="T25" s="80" t="s">
        <v>23</v>
      </c>
      <c r="U25" s="80" t="s">
        <v>23</v>
      </c>
      <c r="V25" s="80" t="s">
        <v>23</v>
      </c>
      <c r="W25" s="80" t="s">
        <v>23</v>
      </c>
      <c r="X25" s="80" t="s">
        <v>23</v>
      </c>
      <c r="Y25" s="80" t="s">
        <v>23</v>
      </c>
      <c r="Z25" s="80" t="s">
        <v>23</v>
      </c>
      <c r="AA25" s="80" t="s">
        <v>23</v>
      </c>
    </row>
    <row r="26" customFormat="false" ht="3" hidden="false" customHeight="true" outlineLevel="0" collapsed="false">
      <c r="X26" s="81"/>
      <c r="Y26" s="82"/>
      <c r="Z26" s="72"/>
      <c r="AA26" s="72"/>
    </row>
    <row r="27" s="67" customFormat="true" ht="12.75" hidden="false" customHeight="false" outlineLevel="0" collapsed="false">
      <c r="A27" s="68"/>
      <c r="B27" s="68"/>
      <c r="C27" s="68"/>
      <c r="E27" s="68"/>
      <c r="X27" s="83"/>
      <c r="Y27" s="83"/>
      <c r="Z27" s="83"/>
      <c r="AA27" s="83"/>
    </row>
    <row r="28" s="67" customFormat="true" ht="12.75" hidden="false" customHeight="false" outlineLevel="0" collapsed="false">
      <c r="A28" s="68"/>
      <c r="B28" s="68"/>
      <c r="C28" s="68"/>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C382"/>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6" activeCellId="0" sqref="C26"/>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4"/>
      <c r="E5" s="84"/>
      <c r="F5" s="84"/>
      <c r="G5" s="84"/>
      <c r="H5" s="84"/>
      <c r="I5" s="84"/>
      <c r="J5" s="84"/>
      <c r="K5" s="84"/>
      <c r="L5" s="84"/>
      <c r="M5" s="84"/>
      <c r="N5" s="84"/>
      <c r="O5" s="84"/>
      <c r="P5" s="84"/>
      <c r="Q5" s="84"/>
      <c r="R5" s="84"/>
      <c r="S5" s="84"/>
      <c r="T5" s="84"/>
      <c r="U5" s="84"/>
      <c r="V5" s="84"/>
      <c r="W5" s="84"/>
      <c r="X5" s="84"/>
      <c r="Y5" s="84"/>
      <c r="Z5" s="84"/>
      <c r="AA5" s="84"/>
      <c r="AB5" s="84"/>
      <c r="AC5" s="84"/>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5" t="str">
        <f aca="false">'1. паспорт местоположение'!A9:C9</f>
        <v>АО "Южные электрические сети Камчатки"</v>
      </c>
      <c r="B9" s="85"/>
      <c r="C9" s="85"/>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6" t="str">
        <f aca="false">'1. паспорт местоположение'!A12:C12</f>
        <v>I_525-ДГ-9</v>
      </c>
      <c r="B12" s="86"/>
      <c r="C12" s="86"/>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87" t="str">
        <f aca="false">'1. паспорт местоположение'!A15:C15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87"/>
      <c r="C15" s="87"/>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139</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33.75" hidden="false" customHeight="true" outlineLevel="0" collapsed="false">
      <c r="A22" s="29" t="s">
        <v>15</v>
      </c>
      <c r="B22" s="88" t="s">
        <v>140</v>
      </c>
      <c r="C22" s="38" t="s">
        <v>141</v>
      </c>
      <c r="D22" s="26"/>
      <c r="E22" s="26"/>
      <c r="F22" s="27"/>
      <c r="G22" s="27"/>
      <c r="H22" s="27"/>
      <c r="I22" s="27"/>
      <c r="J22" s="27"/>
      <c r="K22" s="27"/>
      <c r="L22" s="27"/>
      <c r="M22" s="27"/>
      <c r="N22" s="27"/>
      <c r="O22" s="27"/>
      <c r="P22" s="27"/>
      <c r="Q22" s="28"/>
      <c r="R22" s="28"/>
      <c r="S22" s="28"/>
      <c r="T22" s="28"/>
      <c r="U22" s="28"/>
    </row>
    <row r="23" customFormat="false" ht="88.5" hidden="false" customHeight="true" outlineLevel="0" collapsed="false">
      <c r="A23" s="29" t="s">
        <v>18</v>
      </c>
      <c r="B23" s="89" t="s">
        <v>142</v>
      </c>
      <c r="C23" s="90" t="s">
        <v>143</v>
      </c>
      <c r="D23" s="40"/>
      <c r="E23" s="40"/>
      <c r="F23" s="40"/>
      <c r="G23" s="40"/>
      <c r="H23" s="40"/>
      <c r="I23" s="40"/>
      <c r="J23" s="40"/>
      <c r="K23" s="40"/>
      <c r="L23" s="40"/>
      <c r="M23" s="40"/>
      <c r="N23" s="40"/>
      <c r="O23" s="40"/>
      <c r="P23" s="40"/>
      <c r="Q23" s="40"/>
      <c r="R23" s="40"/>
      <c r="S23" s="40"/>
      <c r="T23" s="40"/>
      <c r="U23" s="40"/>
    </row>
    <row r="24" customFormat="false" ht="108" hidden="false" customHeight="true" outlineLevel="0" collapsed="false">
      <c r="A24" s="29" t="s">
        <v>21</v>
      </c>
      <c r="B24" s="89" t="s">
        <v>144</v>
      </c>
      <c r="C24" s="90" t="s">
        <v>145</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9" t="s">
        <v>146</v>
      </c>
      <c r="C25" s="91" t="n">
        <v>23.3268481633803</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9" t="s">
        <v>147</v>
      </c>
      <c r="C26" s="92" t="s">
        <v>148</v>
      </c>
      <c r="D26" s="40"/>
      <c r="E26" s="40"/>
      <c r="F26" s="40"/>
      <c r="G26" s="40"/>
      <c r="H26" s="40"/>
      <c r="I26" s="40"/>
      <c r="J26" s="40"/>
      <c r="K26" s="40"/>
      <c r="L26" s="40"/>
      <c r="M26" s="40"/>
      <c r="N26" s="40"/>
      <c r="O26" s="40"/>
      <c r="P26" s="40"/>
      <c r="Q26" s="40"/>
      <c r="R26" s="40"/>
      <c r="S26" s="40"/>
      <c r="T26" s="40"/>
      <c r="U26" s="40"/>
    </row>
    <row r="27" customFormat="false" ht="64.5" hidden="false" customHeight="true" outlineLevel="0" collapsed="false">
      <c r="A27" s="29" t="s">
        <v>30</v>
      </c>
      <c r="B27" s="89" t="s">
        <v>149</v>
      </c>
      <c r="C27" s="92" t="s">
        <v>150</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9" t="s">
        <v>151</v>
      </c>
      <c r="C28" s="92" t="n">
        <v>2018</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152</v>
      </c>
      <c r="C29" s="92"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153</v>
      </c>
      <c r="C30" s="25" t="s">
        <v>154</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onditionalFormatting>
  <conditionalFormatting sqref="C22">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"нет"</formula>
    </cfRule>
  </conditionalFormatting>
  <conditionalFormatting sqref="C22">
    <cfRule type="cellIs" priority="6" operator="equal" aboveAverage="0" equalAverage="0" bottom="0" percent="0" rank="0" text="" dxfId="6">
      <formula>""</formula>
    </cfRule>
    <cfRule type="cellIs" priority="7" operator="equal" aboveAverage="0" equalAverage="0" bottom="0" percent="0" rank="0" text="" dxfId="7">
      <formula>"нет"</formula>
    </cfRule>
    <cfRule type="cellIs" priority="8" operator="equal" aboveAverage="0" equalAverage="0" bottom="0" percent="0" rank="0" text="" dxfId="8">
      <formula>""""""</formula>
    </cfRule>
    <cfRule type="cellIs" priority="9" operator="equal" aboveAverage="0" equalAverage="0" bottom="0" percent="0" rank="0" text="" dxfId="9">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37"/>
  <sheetViews>
    <sheetView showFormulas="false" showGridLines="true" showRowColHeaders="true" showZeros="true" rightToLeft="false" tabSelected="false" showOutlineSymbols="true" defaultGridColor="true" view="pageBreakPreview" topLeftCell="J13" colorId="64" zoomScale="80" zoomScaleNormal="80" zoomScalePageLayoutView="80" workbookViewId="0">
      <selection pane="topLeft" activeCell="A5" activeCellId="0" sqref="A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A3" s="93"/>
      <c r="B3" s="93"/>
      <c r="C3" s="93"/>
      <c r="D3" s="93"/>
      <c r="E3" s="93"/>
      <c r="F3" s="93"/>
      <c r="G3" s="93"/>
      <c r="H3" s="93"/>
      <c r="I3" s="93"/>
      <c r="J3" s="93"/>
      <c r="K3" s="93"/>
      <c r="L3" s="93"/>
      <c r="M3" s="93"/>
      <c r="N3" s="93"/>
      <c r="O3" s="93"/>
      <c r="P3" s="93"/>
      <c r="Q3" s="93"/>
      <c r="R3" s="93"/>
      <c r="S3" s="93"/>
      <c r="T3" s="93"/>
      <c r="U3" s="93"/>
      <c r="V3" s="93"/>
      <c r="W3" s="93"/>
      <c r="X3" s="93"/>
      <c r="Y3" s="93"/>
      <c r="Z3" s="6" t="s">
        <v>2</v>
      </c>
    </row>
    <row r="4" customFormat="false" ht="18.75" hidden="false" customHeight="true" outlineLevel="0" collapsed="false">
      <c r="A4" s="44" t="str">
        <f aca="false">'3.3 паспорт описание'!A5:C5</f>
        <v>Год раскрытия информации: 2025 год</v>
      </c>
      <c r="B4" s="44"/>
      <c r="C4" s="44"/>
      <c r="D4" s="44"/>
      <c r="E4" s="44"/>
      <c r="F4" s="44"/>
      <c r="G4" s="44"/>
      <c r="H4" s="44"/>
      <c r="I4" s="44"/>
      <c r="J4" s="44"/>
      <c r="K4" s="44"/>
      <c r="L4" s="44"/>
      <c r="M4" s="44"/>
      <c r="N4" s="44"/>
      <c r="O4" s="44"/>
      <c r="P4" s="44"/>
      <c r="Q4" s="44"/>
      <c r="R4" s="44"/>
      <c r="S4" s="44"/>
      <c r="T4" s="44"/>
      <c r="U4" s="44"/>
      <c r="V4" s="44"/>
      <c r="W4" s="44"/>
      <c r="X4" s="44"/>
      <c r="Y4" s="44"/>
      <c r="Z4" s="44"/>
    </row>
    <row r="5" customFormat="false" ht="18.75" hidden="false" customHeight="false" outlineLevel="0" collapsed="false">
      <c r="A5" s="93"/>
      <c r="B5" s="93"/>
      <c r="C5" s="93"/>
      <c r="D5" s="93"/>
      <c r="E5" s="93"/>
      <c r="F5" s="93"/>
      <c r="G5" s="93"/>
      <c r="H5" s="93"/>
      <c r="I5" s="93"/>
      <c r="J5" s="93"/>
      <c r="K5" s="93"/>
      <c r="L5" s="93"/>
      <c r="M5" s="93"/>
      <c r="N5" s="93"/>
      <c r="O5" s="93"/>
      <c r="P5" s="93"/>
      <c r="Q5" s="93"/>
      <c r="R5" s="93"/>
      <c r="S5" s="93"/>
      <c r="T5" s="93"/>
      <c r="U5" s="93"/>
      <c r="V5" s="93"/>
      <c r="W5" s="93"/>
      <c r="X5" s="93"/>
      <c r="Y5" s="93"/>
      <c r="Z5" s="93"/>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47" t="str">
        <f aca="false">'3.3 паспорт описание'!A9:C9</f>
        <v>АО "Южные электрические сети Камчатки"</v>
      </c>
      <c r="B8" s="47"/>
      <c r="C8" s="47"/>
      <c r="D8" s="47"/>
      <c r="E8" s="47"/>
      <c r="F8" s="47"/>
      <c r="G8" s="47"/>
      <c r="H8" s="47"/>
      <c r="I8" s="47"/>
      <c r="J8" s="47"/>
      <c r="K8" s="47"/>
      <c r="L8" s="47"/>
      <c r="M8" s="47"/>
      <c r="N8" s="47"/>
      <c r="O8" s="47"/>
      <c r="P8" s="47"/>
      <c r="Q8" s="47"/>
      <c r="R8" s="47"/>
      <c r="S8" s="47"/>
      <c r="T8" s="47"/>
      <c r="U8" s="47"/>
      <c r="V8" s="47"/>
      <c r="W8" s="47"/>
      <c r="X8" s="47"/>
      <c r="Y8" s="47"/>
      <c r="Z8" s="47"/>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I_525-ДГ-9</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4"/>
      <c r="AB13" s="94"/>
    </row>
    <row r="14" customFormat="false" ht="18.75" hidden="false" customHeight="false" outlineLevel="0" collapsed="false">
      <c r="A14" s="47" t="str">
        <f aca="false">'3.3 паспорт описание'!A15:C15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5"/>
      <c r="B16" s="95"/>
      <c r="C16" s="95"/>
      <c r="D16" s="95"/>
      <c r="E16" s="95"/>
      <c r="F16" s="95"/>
      <c r="G16" s="95"/>
      <c r="H16" s="95"/>
      <c r="I16" s="95"/>
      <c r="J16" s="95"/>
      <c r="K16" s="95"/>
      <c r="L16" s="95"/>
      <c r="M16" s="95"/>
      <c r="N16" s="95"/>
      <c r="O16" s="95"/>
      <c r="P16" s="95"/>
      <c r="Q16" s="95"/>
      <c r="R16" s="95"/>
      <c r="S16" s="95"/>
      <c r="T16" s="95"/>
      <c r="U16" s="95"/>
      <c r="V16" s="95"/>
      <c r="W16" s="95"/>
      <c r="X16" s="95"/>
      <c r="Y16" s="95"/>
      <c r="Z16" s="95"/>
      <c r="AA16" s="96"/>
      <c r="AB16" s="96"/>
    </row>
    <row r="17" customFormat="false" ht="15" hidden="false" customHeight="false" outlineLevel="0" collapsed="false">
      <c r="A17" s="97"/>
      <c r="B17" s="97"/>
      <c r="C17" s="97"/>
      <c r="D17" s="97"/>
      <c r="E17" s="97"/>
      <c r="F17" s="97"/>
      <c r="G17" s="97"/>
      <c r="H17" s="97"/>
      <c r="I17" s="97"/>
      <c r="J17" s="97"/>
      <c r="K17" s="97"/>
      <c r="L17" s="97"/>
      <c r="M17" s="97"/>
      <c r="N17" s="97"/>
      <c r="O17" s="97"/>
      <c r="P17" s="97"/>
      <c r="Q17" s="97"/>
      <c r="R17" s="97"/>
      <c r="S17" s="97"/>
      <c r="T17" s="97"/>
      <c r="U17" s="97"/>
      <c r="V17" s="97"/>
      <c r="W17" s="97"/>
      <c r="X17" s="97"/>
      <c r="Y17" s="97"/>
      <c r="Z17" s="97"/>
      <c r="AA17" s="96"/>
      <c r="AB17" s="96"/>
    </row>
    <row r="18" customFormat="false" ht="15" hidden="false" customHeight="false" outlineLevel="0" collapsed="false">
      <c r="A18" s="97"/>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6"/>
      <c r="AB18" s="96"/>
    </row>
    <row r="19" customFormat="false" ht="15" hidden="false" customHeight="false" outlineLevel="0" collapsed="false">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9"/>
      <c r="AB19" s="99"/>
    </row>
    <row r="20" customFormat="false" ht="15" hidden="false" customHeight="false" outlineLevel="0" collapsed="false">
      <c r="A20" s="100" t="s">
        <v>155</v>
      </c>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1"/>
      <c r="AB20" s="101"/>
    </row>
    <row r="21" customFormat="false" ht="15" hidden="false" customHeight="true" outlineLevel="0" collapsed="false">
      <c r="A21" s="102" t="s">
        <v>156</v>
      </c>
      <c r="B21" s="102"/>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1"/>
      <c r="AB21" s="101"/>
    </row>
    <row r="22" customFormat="false" ht="54.75" hidden="false" customHeight="true" outlineLevel="0" collapsed="false">
      <c r="A22" s="102"/>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1"/>
      <c r="AB22" s="101"/>
    </row>
    <row r="23" customFormat="false" ht="32.25" hidden="false" customHeight="true" outlineLevel="0" collapsed="false">
      <c r="A23" s="103" t="s">
        <v>157</v>
      </c>
      <c r="B23" s="103"/>
      <c r="C23" s="103"/>
      <c r="D23" s="103"/>
      <c r="E23" s="103"/>
      <c r="F23" s="103"/>
      <c r="G23" s="103"/>
      <c r="H23" s="103"/>
      <c r="I23" s="103"/>
      <c r="J23" s="103"/>
      <c r="K23" s="103"/>
      <c r="L23" s="103"/>
      <c r="M23" s="103" t="s">
        <v>158</v>
      </c>
      <c r="N23" s="103"/>
      <c r="O23" s="103"/>
      <c r="P23" s="103"/>
      <c r="Q23" s="103"/>
      <c r="R23" s="103"/>
      <c r="S23" s="103"/>
      <c r="T23" s="103"/>
      <c r="U23" s="103"/>
      <c r="V23" s="103"/>
      <c r="W23" s="103"/>
      <c r="X23" s="103"/>
      <c r="Y23" s="103"/>
      <c r="Z23" s="103"/>
    </row>
    <row r="24" customFormat="false" ht="151.5" hidden="false" customHeight="true" outlineLevel="0" collapsed="false">
      <c r="A24" s="103" t="s">
        <v>159</v>
      </c>
      <c r="B24" s="104" t="s">
        <v>160</v>
      </c>
      <c r="C24" s="103" t="s">
        <v>161</v>
      </c>
      <c r="D24" s="103" t="s">
        <v>162</v>
      </c>
      <c r="E24" s="103" t="s">
        <v>163</v>
      </c>
      <c r="F24" s="103" t="s">
        <v>164</v>
      </c>
      <c r="G24" s="103" t="s">
        <v>165</v>
      </c>
      <c r="H24" s="103" t="s">
        <v>166</v>
      </c>
      <c r="I24" s="103" t="s">
        <v>167</v>
      </c>
      <c r="J24" s="103" t="s">
        <v>168</v>
      </c>
      <c r="K24" s="104" t="s">
        <v>169</v>
      </c>
      <c r="L24" s="104" t="s">
        <v>170</v>
      </c>
      <c r="M24" s="105" t="s">
        <v>171</v>
      </c>
      <c r="N24" s="104" t="s">
        <v>172</v>
      </c>
      <c r="O24" s="106" t="s">
        <v>173</v>
      </c>
      <c r="P24" s="106" t="s">
        <v>174</v>
      </c>
      <c r="Q24" s="106" t="s">
        <v>175</v>
      </c>
      <c r="R24" s="103" t="s">
        <v>166</v>
      </c>
      <c r="S24" s="106" t="s">
        <v>176</v>
      </c>
      <c r="T24" s="106" t="s">
        <v>177</v>
      </c>
      <c r="U24" s="106" t="s">
        <v>178</v>
      </c>
      <c r="V24" s="106" t="s">
        <v>175</v>
      </c>
      <c r="W24" s="107" t="s">
        <v>179</v>
      </c>
      <c r="X24" s="107" t="s">
        <v>180</v>
      </c>
      <c r="Y24" s="107" t="s">
        <v>181</v>
      </c>
      <c r="Z24" s="108" t="s">
        <v>182</v>
      </c>
    </row>
    <row r="25" customFormat="false" ht="16.5" hidden="false" customHeight="true" outlineLevel="0" collapsed="false">
      <c r="A25" s="103" t="n">
        <v>1</v>
      </c>
      <c r="B25" s="104" t="n">
        <v>2</v>
      </c>
      <c r="C25" s="103" t="n">
        <v>3</v>
      </c>
      <c r="D25" s="104" t="n">
        <v>4</v>
      </c>
      <c r="E25" s="103" t="n">
        <v>5</v>
      </c>
      <c r="F25" s="104" t="n">
        <v>6</v>
      </c>
      <c r="G25" s="103" t="n">
        <v>7</v>
      </c>
      <c r="H25" s="104" t="n">
        <v>8</v>
      </c>
      <c r="I25" s="103" t="n">
        <v>9</v>
      </c>
      <c r="J25" s="104" t="n">
        <v>10</v>
      </c>
      <c r="K25" s="103" t="n">
        <v>11</v>
      </c>
      <c r="L25" s="104" t="n">
        <v>12</v>
      </c>
      <c r="M25" s="103" t="n">
        <v>13</v>
      </c>
      <c r="N25" s="104" t="n">
        <v>14</v>
      </c>
      <c r="O25" s="103" t="n">
        <v>15</v>
      </c>
      <c r="P25" s="104" t="n">
        <v>16</v>
      </c>
      <c r="Q25" s="103" t="n">
        <v>17</v>
      </c>
      <c r="R25" s="104" t="n">
        <v>18</v>
      </c>
      <c r="S25" s="103" t="n">
        <v>19</v>
      </c>
      <c r="T25" s="104" t="n">
        <v>20</v>
      </c>
      <c r="U25" s="103" t="n">
        <v>21</v>
      </c>
      <c r="V25" s="104" t="n">
        <v>22</v>
      </c>
      <c r="W25" s="103" t="n">
        <v>23</v>
      </c>
      <c r="X25" s="104" t="n">
        <v>24</v>
      </c>
      <c r="Y25" s="103" t="n">
        <v>25</v>
      </c>
      <c r="Z25" s="104" t="n">
        <v>26</v>
      </c>
    </row>
    <row r="26" customFormat="false" ht="45.75" hidden="false" customHeight="true" outlineLevel="0" collapsed="false">
      <c r="A26" s="109" t="s">
        <v>23</v>
      </c>
      <c r="B26" s="109" t="s">
        <v>23</v>
      </c>
      <c r="C26" s="109" t="s">
        <v>23</v>
      </c>
      <c r="D26" s="109" t="s">
        <v>23</v>
      </c>
      <c r="E26" s="109" t="s">
        <v>23</v>
      </c>
      <c r="F26" s="109" t="s">
        <v>23</v>
      </c>
      <c r="G26" s="109" t="s">
        <v>23</v>
      </c>
      <c r="H26" s="109" t="s">
        <v>23</v>
      </c>
      <c r="I26" s="109" t="s">
        <v>23</v>
      </c>
      <c r="J26" s="109" t="s">
        <v>23</v>
      </c>
      <c r="K26" s="109" t="s">
        <v>23</v>
      </c>
      <c r="L26" s="109" t="s">
        <v>23</v>
      </c>
      <c r="M26" s="109" t="s">
        <v>23</v>
      </c>
      <c r="N26" s="109" t="s">
        <v>23</v>
      </c>
      <c r="O26" s="109" t="s">
        <v>23</v>
      </c>
      <c r="P26" s="109" t="s">
        <v>23</v>
      </c>
      <c r="Q26" s="109" t="s">
        <v>23</v>
      </c>
      <c r="R26" s="109" t="s">
        <v>23</v>
      </c>
      <c r="S26" s="109" t="s">
        <v>23</v>
      </c>
      <c r="T26" s="109" t="s">
        <v>23</v>
      </c>
      <c r="U26" s="109" t="s">
        <v>23</v>
      </c>
      <c r="V26" s="109" t="s">
        <v>23</v>
      </c>
      <c r="W26" s="109" t="s">
        <v>23</v>
      </c>
      <c r="X26" s="109" t="s">
        <v>23</v>
      </c>
      <c r="Y26" s="109" t="s">
        <v>23</v>
      </c>
      <c r="Z26" s="109" t="s">
        <v>23</v>
      </c>
    </row>
    <row r="27" customFormat="false" ht="15" hidden="true" customHeight="false" outlineLevel="0" collapsed="false">
      <c r="A27" s="110" t="s">
        <v>183</v>
      </c>
      <c r="B27" s="110" t="s">
        <v>184</v>
      </c>
      <c r="C27" s="110" t="s">
        <v>185</v>
      </c>
      <c r="D27" s="110" t="s">
        <v>186</v>
      </c>
      <c r="E27" s="110" t="s">
        <v>187</v>
      </c>
      <c r="F27" s="111" t="s">
        <v>188</v>
      </c>
      <c r="G27" s="111" t="s">
        <v>189</v>
      </c>
      <c r="H27" s="110" t="s">
        <v>166</v>
      </c>
      <c r="I27" s="111" t="s">
        <v>190</v>
      </c>
      <c r="J27" s="112" t="s">
        <v>191</v>
      </c>
      <c r="K27" s="113" t="s">
        <v>192</v>
      </c>
      <c r="L27" s="110"/>
      <c r="M27" s="113" t="s">
        <v>193</v>
      </c>
      <c r="N27" s="110"/>
      <c r="O27" s="110"/>
      <c r="P27" s="110"/>
      <c r="Q27" s="110"/>
      <c r="R27" s="110"/>
      <c r="S27" s="110"/>
      <c r="T27" s="110"/>
      <c r="U27" s="110"/>
      <c r="V27" s="110"/>
      <c r="W27" s="110"/>
      <c r="X27" s="110"/>
      <c r="Y27" s="110"/>
      <c r="Z27" s="110"/>
    </row>
    <row r="28" customFormat="false" ht="15" hidden="true" customHeight="false" outlineLevel="0" collapsed="false">
      <c r="A28" s="110" t="s">
        <v>183</v>
      </c>
      <c r="B28" s="110" t="s">
        <v>194</v>
      </c>
      <c r="C28" s="110" t="s">
        <v>195</v>
      </c>
      <c r="D28" s="110" t="s">
        <v>196</v>
      </c>
      <c r="E28" s="110" t="s">
        <v>197</v>
      </c>
      <c r="F28" s="111" t="s">
        <v>198</v>
      </c>
      <c r="G28" s="111" t="s">
        <v>199</v>
      </c>
      <c r="H28" s="110" t="s">
        <v>166</v>
      </c>
      <c r="I28" s="111" t="s">
        <v>200</v>
      </c>
      <c r="J28" s="112" t="s">
        <v>201</v>
      </c>
      <c r="K28" s="113" t="s">
        <v>202</v>
      </c>
      <c r="L28" s="114"/>
      <c r="M28" s="113" t="s">
        <v>203</v>
      </c>
      <c r="N28" s="113"/>
      <c r="O28" s="113"/>
      <c r="P28" s="113"/>
      <c r="Q28" s="113"/>
      <c r="R28" s="113"/>
      <c r="S28" s="113"/>
      <c r="T28" s="113"/>
      <c r="U28" s="113"/>
      <c r="V28" s="113"/>
      <c r="W28" s="113"/>
      <c r="X28" s="113"/>
      <c r="Y28" s="113"/>
      <c r="Z28" s="113"/>
    </row>
    <row r="29" customFormat="false" ht="15" hidden="true" customHeight="false" outlineLevel="0" collapsed="false">
      <c r="A29" s="110" t="s">
        <v>183</v>
      </c>
      <c r="B29" s="110" t="s">
        <v>204</v>
      </c>
      <c r="C29" s="110" t="s">
        <v>205</v>
      </c>
      <c r="D29" s="110" t="s">
        <v>206</v>
      </c>
      <c r="E29" s="110" t="s">
        <v>207</v>
      </c>
      <c r="F29" s="111" t="s">
        <v>208</v>
      </c>
      <c r="G29" s="111" t="s">
        <v>209</v>
      </c>
      <c r="H29" s="110" t="s">
        <v>166</v>
      </c>
      <c r="I29" s="111" t="s">
        <v>210</v>
      </c>
      <c r="J29" s="112" t="s">
        <v>211</v>
      </c>
      <c r="K29" s="113" t="s">
        <v>212</v>
      </c>
      <c r="L29" s="114"/>
      <c r="M29" s="110"/>
      <c r="N29" s="110"/>
      <c r="O29" s="110"/>
      <c r="P29" s="110"/>
      <c r="Q29" s="110"/>
      <c r="R29" s="110"/>
      <c r="S29" s="110"/>
      <c r="T29" s="110"/>
      <c r="U29" s="110"/>
      <c r="V29" s="110"/>
      <c r="W29" s="110"/>
      <c r="X29" s="110"/>
      <c r="Y29" s="110"/>
      <c r="Z29" s="110"/>
    </row>
    <row r="30" customFormat="false" ht="15" hidden="true" customHeight="false" outlineLevel="0" collapsed="false">
      <c r="A30" s="110" t="s">
        <v>183</v>
      </c>
      <c r="B30" s="110" t="s">
        <v>213</v>
      </c>
      <c r="C30" s="110" t="s">
        <v>214</v>
      </c>
      <c r="D30" s="110" t="s">
        <v>215</v>
      </c>
      <c r="E30" s="110" t="s">
        <v>216</v>
      </c>
      <c r="F30" s="111" t="s">
        <v>217</v>
      </c>
      <c r="G30" s="111" t="s">
        <v>218</v>
      </c>
      <c r="H30" s="110" t="s">
        <v>166</v>
      </c>
      <c r="I30" s="111" t="s">
        <v>219</v>
      </c>
      <c r="J30" s="112" t="s">
        <v>220</v>
      </c>
      <c r="K30" s="113" t="s">
        <v>221</v>
      </c>
      <c r="L30" s="114"/>
      <c r="M30" s="110"/>
      <c r="N30" s="110"/>
      <c r="O30" s="110"/>
      <c r="P30" s="110"/>
      <c r="Q30" s="110"/>
      <c r="R30" s="110"/>
      <c r="S30" s="110"/>
      <c r="T30" s="110"/>
      <c r="U30" s="110"/>
      <c r="V30" s="110"/>
      <c r="W30" s="110"/>
      <c r="X30" s="110"/>
      <c r="Y30" s="110"/>
      <c r="Z30" s="110"/>
    </row>
    <row r="31" customFormat="false" ht="15" hidden="true" customHeight="false" outlineLevel="0" collapsed="false">
      <c r="A31" s="110" t="s">
        <v>203</v>
      </c>
      <c r="B31" s="110" t="s">
        <v>203</v>
      </c>
      <c r="C31" s="110" t="s">
        <v>203</v>
      </c>
      <c r="D31" s="110" t="s">
        <v>203</v>
      </c>
      <c r="E31" s="110" t="s">
        <v>203</v>
      </c>
      <c r="F31" s="110" t="s">
        <v>203</v>
      </c>
      <c r="G31" s="110" t="s">
        <v>203</v>
      </c>
      <c r="H31" s="110" t="s">
        <v>203</v>
      </c>
      <c r="I31" s="110" t="s">
        <v>203</v>
      </c>
      <c r="J31" s="110" t="s">
        <v>203</v>
      </c>
      <c r="K31" s="110" t="s">
        <v>203</v>
      </c>
      <c r="L31" s="114"/>
      <c r="M31" s="110"/>
      <c r="N31" s="110"/>
      <c r="O31" s="110"/>
      <c r="P31" s="110"/>
      <c r="Q31" s="110"/>
      <c r="R31" s="110"/>
      <c r="S31" s="110"/>
      <c r="T31" s="110"/>
      <c r="U31" s="110"/>
      <c r="V31" s="110"/>
      <c r="W31" s="110"/>
      <c r="X31" s="110"/>
      <c r="Y31" s="110"/>
      <c r="Z31" s="110"/>
    </row>
    <row r="32" customFormat="false" ht="30" hidden="true" customHeight="false" outlineLevel="0" collapsed="false">
      <c r="A32" s="115" t="s">
        <v>222</v>
      </c>
      <c r="B32" s="115"/>
      <c r="C32" s="112" t="s">
        <v>223</v>
      </c>
      <c r="D32" s="112" t="s">
        <v>224</v>
      </c>
      <c r="E32" s="112" t="s">
        <v>225</v>
      </c>
      <c r="F32" s="112" t="s">
        <v>226</v>
      </c>
      <c r="G32" s="112" t="s">
        <v>227</v>
      </c>
      <c r="H32" s="111" t="s">
        <v>166</v>
      </c>
      <c r="I32" s="112" t="s">
        <v>228</v>
      </c>
      <c r="J32" s="112" t="s">
        <v>229</v>
      </c>
      <c r="K32" s="110"/>
      <c r="L32" s="110"/>
      <c r="M32" s="110"/>
      <c r="N32" s="110"/>
      <c r="O32" s="110"/>
      <c r="P32" s="110"/>
      <c r="Q32" s="110"/>
      <c r="R32" s="110"/>
      <c r="S32" s="110"/>
      <c r="T32" s="110"/>
      <c r="U32" s="110"/>
      <c r="V32" s="110"/>
      <c r="W32" s="110"/>
      <c r="X32" s="110"/>
      <c r="Y32" s="110"/>
      <c r="Z32" s="110"/>
    </row>
    <row r="33" customFormat="false" ht="15" hidden="true" customHeight="false" outlineLevel="0" collapsed="false">
      <c r="A33" s="110" t="s">
        <v>203</v>
      </c>
      <c r="B33" s="110" t="s">
        <v>203</v>
      </c>
      <c r="C33" s="110" t="s">
        <v>203</v>
      </c>
      <c r="D33" s="110" t="s">
        <v>203</v>
      </c>
      <c r="E33" s="110" t="s">
        <v>203</v>
      </c>
      <c r="F33" s="110" t="s">
        <v>203</v>
      </c>
      <c r="G33" s="110" t="s">
        <v>203</v>
      </c>
      <c r="H33" s="110" t="s">
        <v>203</v>
      </c>
      <c r="I33" s="110" t="s">
        <v>203</v>
      </c>
      <c r="J33" s="110" t="s">
        <v>203</v>
      </c>
      <c r="K33" s="110" t="s">
        <v>203</v>
      </c>
      <c r="L33" s="110"/>
      <c r="M33" s="110"/>
      <c r="N33" s="110"/>
      <c r="O33" s="110"/>
      <c r="P33" s="110"/>
      <c r="Q33" s="110"/>
      <c r="R33" s="110"/>
      <c r="S33" s="110"/>
      <c r="T33" s="110"/>
      <c r="U33" s="110"/>
      <c r="V33" s="110"/>
      <c r="W33" s="110"/>
      <c r="X33" s="110"/>
      <c r="Y33" s="110"/>
      <c r="Z33" s="110"/>
    </row>
    <row r="37" customFormat="false" ht="15" hidden="false" customHeight="false" outlineLevel="0" collapsed="false">
      <c r="A37" s="116"/>
    </row>
  </sheetData>
  <mergeCells count="19">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2"/>
    <mergeCell ref="A23:L23"/>
    <mergeCell ref="M23:Z23"/>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44" t="str">
        <f aca="false">'3.4. Паспорт надежность'!A4:Z4</f>
        <v>Год раскрытия информации: 2025 год</v>
      </c>
      <c r="B5" s="44"/>
      <c r="C5" s="44"/>
      <c r="D5" s="44"/>
      <c r="E5" s="44"/>
      <c r="F5" s="44"/>
      <c r="G5" s="44"/>
      <c r="H5" s="44"/>
      <c r="I5" s="44"/>
      <c r="J5" s="44"/>
      <c r="K5" s="44"/>
      <c r="L5" s="44"/>
      <c r="M5" s="44"/>
      <c r="N5" s="44"/>
      <c r="O5" s="44"/>
      <c r="P5" s="84"/>
      <c r="Q5" s="84"/>
      <c r="R5" s="84"/>
      <c r="S5" s="84"/>
      <c r="T5" s="84"/>
      <c r="U5" s="84"/>
      <c r="V5" s="84"/>
      <c r="W5" s="84"/>
      <c r="X5" s="84"/>
      <c r="Y5" s="84"/>
      <c r="Z5" s="84"/>
      <c r="AA5" s="84"/>
      <c r="AB5" s="84"/>
    </row>
    <row r="6" s="3" customFormat="true" ht="18.75" hidden="false" customHeight="false" outlineLevel="0" collapsed="false">
      <c r="A6" s="45"/>
      <c r="B6" s="45"/>
      <c r="C6" s="46"/>
      <c r="D6" s="46"/>
      <c r="E6" s="46"/>
      <c r="F6" s="46"/>
      <c r="G6" s="46"/>
      <c r="H6" s="46"/>
      <c r="I6" s="46"/>
      <c r="J6" s="46"/>
      <c r="K6" s="46"/>
      <c r="L6" s="6"/>
      <c r="M6" s="46"/>
      <c r="N6" s="46"/>
      <c r="O6" s="46"/>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47" t="str">
        <f aca="false">'3.4. Паспорт надежность'!A8:Z8</f>
        <v>АО "Южные электрические сети Камчатки"</v>
      </c>
      <c r="B9" s="47"/>
      <c r="C9" s="47"/>
      <c r="D9" s="47"/>
      <c r="E9" s="47"/>
      <c r="F9" s="47"/>
      <c r="G9" s="47"/>
      <c r="H9" s="47"/>
      <c r="I9" s="47"/>
      <c r="J9" s="47"/>
      <c r="K9" s="47"/>
      <c r="L9" s="47"/>
      <c r="M9" s="47"/>
      <c r="N9" s="47"/>
      <c r="O9" s="47"/>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I_525-ДГ-9</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47" t="str">
        <f aca="false">'3.4. Паспорт надежность'!A14:Z14</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47"/>
      <c r="C15" s="47"/>
      <c r="D15" s="47"/>
      <c r="E15" s="47"/>
      <c r="F15" s="47"/>
      <c r="G15" s="47"/>
      <c r="H15" s="47"/>
      <c r="I15" s="47"/>
      <c r="J15" s="47"/>
      <c r="K15" s="47"/>
      <c r="L15" s="47"/>
      <c r="M15" s="47"/>
      <c r="N15" s="47"/>
      <c r="O15" s="47"/>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57" t="s">
        <v>230</v>
      </c>
      <c r="B18" s="57"/>
      <c r="C18" s="57"/>
      <c r="D18" s="57"/>
      <c r="E18" s="57"/>
      <c r="F18" s="57"/>
      <c r="G18" s="57"/>
      <c r="H18" s="57"/>
      <c r="I18" s="57"/>
      <c r="J18" s="57"/>
      <c r="K18" s="57"/>
      <c r="L18" s="57"/>
      <c r="M18" s="57"/>
      <c r="N18" s="57"/>
      <c r="O18" s="57"/>
      <c r="P18" s="22"/>
      <c r="Q18" s="22"/>
      <c r="R18" s="22"/>
      <c r="S18" s="22"/>
      <c r="T18" s="22"/>
      <c r="U18" s="22"/>
      <c r="V18" s="22"/>
      <c r="W18" s="22"/>
      <c r="X18" s="22"/>
      <c r="Y18" s="22"/>
      <c r="Z18" s="22"/>
    </row>
    <row r="19" s="20" customFormat="true" ht="78" hidden="false" customHeight="true" outlineLevel="0" collapsed="false">
      <c r="A19" s="49" t="s">
        <v>12</v>
      </c>
      <c r="B19" s="49" t="s">
        <v>231</v>
      </c>
      <c r="C19" s="49" t="s">
        <v>232</v>
      </c>
      <c r="D19" s="49" t="s">
        <v>233</v>
      </c>
      <c r="E19" s="49" t="s">
        <v>234</v>
      </c>
      <c r="F19" s="49"/>
      <c r="G19" s="49"/>
      <c r="H19" s="49"/>
      <c r="I19" s="49"/>
      <c r="J19" s="49" t="s">
        <v>235</v>
      </c>
      <c r="K19" s="49"/>
      <c r="L19" s="49"/>
      <c r="M19" s="49"/>
      <c r="N19" s="49"/>
      <c r="O19" s="49"/>
      <c r="P19" s="21"/>
      <c r="Q19" s="21"/>
      <c r="R19" s="21"/>
      <c r="S19" s="21"/>
      <c r="T19" s="21"/>
      <c r="U19" s="21"/>
      <c r="V19" s="21"/>
      <c r="W19" s="21"/>
    </row>
    <row r="20" s="20" customFormat="true" ht="51" hidden="false" customHeight="true" outlineLevel="0" collapsed="false">
      <c r="A20" s="49"/>
      <c r="B20" s="49"/>
      <c r="C20" s="49"/>
      <c r="D20" s="49"/>
      <c r="E20" s="49" t="s">
        <v>236</v>
      </c>
      <c r="F20" s="49" t="s">
        <v>237</v>
      </c>
      <c r="G20" s="49" t="s">
        <v>238</v>
      </c>
      <c r="H20" s="49" t="s">
        <v>239</v>
      </c>
      <c r="I20" s="49" t="s">
        <v>240</v>
      </c>
      <c r="J20" s="49" t="n">
        <v>2016</v>
      </c>
      <c r="K20" s="49" t="n">
        <v>2017</v>
      </c>
      <c r="L20" s="117" t="n">
        <v>2018</v>
      </c>
      <c r="M20" s="118" t="n">
        <v>2019</v>
      </c>
      <c r="N20" s="118" t="n">
        <v>2020</v>
      </c>
      <c r="O20" s="118"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19" t="s">
        <v>15</v>
      </c>
      <c r="B22" s="120" t="s">
        <v>241</v>
      </c>
      <c r="C22" s="121" t="s">
        <v>23</v>
      </c>
      <c r="D22" s="121" t="s">
        <v>23</v>
      </c>
      <c r="E22" s="121" t="s">
        <v>23</v>
      </c>
      <c r="F22" s="121" t="s">
        <v>23</v>
      </c>
      <c r="G22" s="121" t="s">
        <v>23</v>
      </c>
      <c r="H22" s="121" t="s">
        <v>23</v>
      </c>
      <c r="I22" s="121" t="s">
        <v>23</v>
      </c>
      <c r="J22" s="121" t="s">
        <v>23</v>
      </c>
      <c r="K22" s="121" t="s">
        <v>23</v>
      </c>
      <c r="L22" s="121" t="s">
        <v>23</v>
      </c>
      <c r="M22" s="121" t="s">
        <v>23</v>
      </c>
      <c r="N22" s="121" t="s">
        <v>23</v>
      </c>
      <c r="O22" s="121"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22" width="9.14"/>
    <col collapsed="false" customWidth="true" hidden="false" outlineLevel="0" max="4" min="4" style="122" width="18.57"/>
    <col collapsed="false" customWidth="false" hidden="true" outlineLevel="0" max="12" min="5" style="122" width="9.14"/>
    <col collapsed="false" customWidth="true" hidden="true" outlineLevel="0" max="13" min="13" style="122" width="4.71"/>
    <col collapsed="false" customWidth="false" hidden="true" outlineLevel="0" max="17" min="14" style="122" width="9.14"/>
    <col collapsed="false" customWidth="true" hidden="true" outlineLevel="0" max="18" min="18" style="122" width="4.71"/>
    <col collapsed="false" customWidth="false" hidden="true" outlineLevel="0" max="36" min="19" style="122" width="9.14"/>
    <col collapsed="false" customWidth="false" hidden="false" outlineLevel="0" max="37" min="37" style="122" width="9.14"/>
    <col collapsed="false" customWidth="true" hidden="false" outlineLevel="0" max="38" min="38" style="122" width="7.71"/>
    <col collapsed="false" customWidth="true" hidden="false" outlineLevel="0" max="39" min="39" style="122" width="3.15"/>
    <col collapsed="false" customWidth="true" hidden="false" outlineLevel="0" max="40" min="40" style="122" width="13.57"/>
    <col collapsed="false" customWidth="true" hidden="false" outlineLevel="0" max="41" min="41" style="122" width="16.57"/>
    <col collapsed="false" customWidth="true" hidden="false" outlineLevel="0" max="43" min="42" style="122" width="15.71"/>
    <col collapsed="false" customWidth="true" hidden="false" outlineLevel="0" max="44" min="44" style="122" width="8.57"/>
    <col collapsed="false" customWidth="false" hidden="false" outlineLevel="0" max="16384" min="45" style="122"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242</v>
      </c>
    </row>
    <row r="4" s="3" customFormat="true" ht="18.75" hidden="false" customHeight="false" outlineLevel="0" collapsed="false">
      <c r="A4" s="7"/>
      <c r="I4" s="5"/>
      <c r="J4" s="5"/>
      <c r="K4" s="6"/>
    </row>
    <row r="5" s="3" customFormat="true" ht="18.75" hidden="false" customHeight="true" outlineLevel="0" collapsed="false">
      <c r="A5" s="44" t="str">
        <f aca="false">'4. паспортбюджет'!A5:O5</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3" customFormat="true" ht="18.75" hidden="false" customHeight="false" outlineLevel="0" collapsed="false">
      <c r="A6" s="45"/>
      <c r="B6" s="46"/>
      <c r="C6" s="46"/>
      <c r="D6" s="46"/>
      <c r="E6" s="46"/>
      <c r="F6" s="46"/>
      <c r="G6" s="46"/>
      <c r="H6" s="46"/>
      <c r="I6" s="56"/>
      <c r="J6" s="56"/>
      <c r="K6" s="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46"/>
      <c r="AA8" s="46"/>
      <c r="AB8" s="46"/>
      <c r="AC8" s="46"/>
      <c r="AD8" s="46"/>
      <c r="AE8" s="46"/>
      <c r="AF8" s="46"/>
      <c r="AG8" s="46"/>
      <c r="AH8" s="46"/>
      <c r="AI8" s="46"/>
      <c r="AJ8" s="46"/>
      <c r="AK8" s="46"/>
      <c r="AL8" s="46"/>
      <c r="AM8" s="46"/>
      <c r="AN8" s="46"/>
      <c r="AO8" s="46"/>
      <c r="AP8" s="46"/>
      <c r="AQ8" s="46"/>
      <c r="AR8" s="46"/>
    </row>
    <row r="9" s="3" customFormat="true" ht="18.75" hidden="false" customHeight="true" outlineLevel="0" collapsed="false">
      <c r="A9" s="47" t="str">
        <f aca="false">'4. паспортбюджет'!A9:O9</f>
        <v>АО "Южные электрические сети Камчатки"</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46"/>
      <c r="AA11" s="46"/>
      <c r="AB11" s="46"/>
      <c r="AC11" s="46"/>
      <c r="AD11" s="46"/>
      <c r="AE11" s="46"/>
      <c r="AF11" s="46"/>
      <c r="AG11" s="46"/>
      <c r="AH11" s="46"/>
      <c r="AI11" s="46"/>
      <c r="AJ11" s="46"/>
      <c r="AK11" s="46"/>
      <c r="AL11" s="46"/>
      <c r="AM11" s="46"/>
      <c r="AN11" s="46"/>
      <c r="AO11" s="46"/>
      <c r="AP11" s="46"/>
      <c r="AQ11" s="46"/>
      <c r="AR11" s="46"/>
    </row>
    <row r="12" s="3" customFormat="true" ht="18.75" hidden="false" customHeight="true" outlineLevel="0" collapsed="false">
      <c r="A12" s="10" t="str">
        <f aca="false">'4. паспортбюджет'!A12:O12</f>
        <v>I_525-ДГ-9</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76"/>
      <c r="AA14" s="76"/>
      <c r="AB14" s="76"/>
      <c r="AC14" s="76"/>
      <c r="AD14" s="76"/>
      <c r="AE14" s="76"/>
      <c r="AF14" s="76"/>
      <c r="AG14" s="76"/>
      <c r="AH14" s="76"/>
      <c r="AI14" s="76"/>
      <c r="AJ14" s="76"/>
      <c r="AK14" s="76"/>
      <c r="AL14" s="76"/>
      <c r="AM14" s="76"/>
      <c r="AN14" s="76"/>
      <c r="AO14" s="76"/>
      <c r="AP14" s="76"/>
      <c r="AQ14" s="76"/>
      <c r="AR14" s="76"/>
    </row>
    <row r="15" s="20" customFormat="true" ht="30" hidden="false" customHeight="true" outlineLevel="0" collapsed="false">
      <c r="A15" s="13" t="str">
        <f aca="false">'4. паспортбюджет'!A15:O15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77"/>
      <c r="X17" s="77"/>
      <c r="Y17" s="77"/>
      <c r="Z17" s="77"/>
      <c r="AA17" s="77"/>
      <c r="AB17" s="77"/>
      <c r="AC17" s="77"/>
      <c r="AD17" s="77"/>
      <c r="AE17" s="77"/>
      <c r="AF17" s="77"/>
      <c r="AG17" s="77"/>
      <c r="AH17" s="77"/>
      <c r="AI17" s="77"/>
      <c r="AJ17" s="77"/>
      <c r="AK17" s="77"/>
      <c r="AL17" s="77"/>
      <c r="AM17" s="77"/>
      <c r="AN17" s="77"/>
      <c r="AO17" s="77"/>
      <c r="AP17" s="77"/>
      <c r="AQ17" s="77"/>
      <c r="AR17" s="77"/>
    </row>
    <row r="18" s="20" customFormat="true" ht="15" hidden="false" customHeight="true" outlineLevel="0" collapsed="false">
      <c r="A18" s="47" t="s">
        <v>243</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customFormat="false" ht="18.75" hidden="false" customHeight="false" outlineLevel="0" collapsed="false">
      <c r="AO19" s="123"/>
      <c r="AP19" s="123"/>
      <c r="AQ19" s="123"/>
      <c r="AR19" s="4"/>
    </row>
    <row r="20" customFormat="false" ht="18.75" hidden="false" customHeight="false" outlineLevel="0" collapsed="false">
      <c r="AO20" s="123"/>
      <c r="AP20" s="123"/>
      <c r="AQ20" s="123"/>
      <c r="AR20" s="6"/>
    </row>
    <row r="21" customFormat="false" ht="20.25" hidden="false" customHeight="true" outlineLevel="0" collapsed="false">
      <c r="A21" s="124" t="s">
        <v>244</v>
      </c>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row>
    <row r="22" s="20" customFormat="true" ht="15" hidden="false" customHeight="true" outlineLevel="0" collapsed="false">
      <c r="A22" s="127" t="s">
        <v>245</v>
      </c>
      <c r="B22" s="128"/>
      <c r="C22" s="125"/>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128"/>
      <c r="AG22" s="128"/>
      <c r="AH22" s="128"/>
      <c r="AI22" s="128"/>
      <c r="AJ22" s="128"/>
      <c r="AK22" s="128"/>
      <c r="AL22" s="128"/>
      <c r="AM22" s="128"/>
      <c r="AN22" s="128"/>
      <c r="AO22" s="128"/>
      <c r="AP22" s="128"/>
      <c r="AQ22" s="128"/>
      <c r="AR22" s="128"/>
    </row>
    <row r="23" customFormat="false" ht="15.75" hidden="false" customHeight="false" outlineLevel="0" collapsed="false">
      <c r="A23" s="127" t="s">
        <v>246</v>
      </c>
      <c r="B23" s="128"/>
      <c r="C23" s="125"/>
      <c r="D23" s="128"/>
      <c r="E23" s="128"/>
      <c r="F23" s="128"/>
      <c r="G23" s="128"/>
      <c r="H23" s="128"/>
      <c r="I23" s="128"/>
      <c r="J23" s="128"/>
      <c r="K23" s="128"/>
      <c r="L23" s="128"/>
      <c r="M23" s="128"/>
      <c r="N23" s="128"/>
      <c r="O23" s="128"/>
      <c r="P23" s="128"/>
      <c r="Q23" s="128"/>
      <c r="R23" s="128"/>
      <c r="S23" s="128"/>
      <c r="T23" s="128"/>
      <c r="U23" s="128"/>
      <c r="V23" s="128"/>
      <c r="W23" s="128"/>
      <c r="X23" s="128"/>
      <c r="Y23" s="128"/>
      <c r="Z23" s="128"/>
      <c r="AA23" s="128"/>
      <c r="AB23" s="128"/>
      <c r="AC23" s="128"/>
      <c r="AD23" s="128"/>
      <c r="AE23" s="128"/>
      <c r="AF23" s="128"/>
      <c r="AG23" s="128"/>
      <c r="AH23" s="128"/>
      <c r="AI23" s="128"/>
      <c r="AJ23" s="128"/>
      <c r="AK23" s="128"/>
      <c r="AL23" s="128"/>
      <c r="AM23" s="128"/>
      <c r="AN23" s="128"/>
      <c r="AO23" s="128"/>
      <c r="AP23" s="128"/>
      <c r="AQ23" s="128"/>
      <c r="AR23" s="128"/>
      <c r="AS23" s="129"/>
    </row>
    <row r="24" customFormat="false" ht="14.25" hidden="false" customHeight="true" outlineLevel="0" collapsed="false">
      <c r="A24" s="130" t="s">
        <v>247</v>
      </c>
      <c r="B24" s="130"/>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1"/>
    </row>
    <row r="25" customFormat="false" ht="27.75" hidden="false" customHeight="true" outlineLevel="0" collapsed="false">
      <c r="A25" s="132" t="s">
        <v>248</v>
      </c>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t="s">
        <v>249</v>
      </c>
      <c r="AL25" s="132"/>
      <c r="AM25" s="133"/>
      <c r="AN25" s="133"/>
      <c r="AO25" s="134"/>
      <c r="AP25" s="134"/>
      <c r="AQ25" s="134"/>
      <c r="AR25" s="134"/>
      <c r="AS25" s="131"/>
    </row>
    <row r="26" customFormat="false" ht="17.25" hidden="false" customHeight="true" outlineLevel="0" collapsed="false">
      <c r="A26" s="135" t="s">
        <v>250</v>
      </c>
      <c r="B26" s="135"/>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6" t="n">
        <v>0</v>
      </c>
      <c r="AL26" s="136"/>
      <c r="AM26" s="137"/>
      <c r="AN26" s="138" t="s">
        <v>251</v>
      </c>
      <c r="AO26" s="138"/>
      <c r="AP26" s="138"/>
      <c r="AQ26" s="139"/>
      <c r="AR26" s="139"/>
      <c r="AS26" s="131"/>
    </row>
    <row r="27" customFormat="false" ht="17.25" hidden="false" customHeight="true" outlineLevel="0" collapsed="false">
      <c r="A27" s="140" t="s">
        <v>252</v>
      </c>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41" t="n">
        <v>0</v>
      </c>
      <c r="AL27" s="141"/>
      <c r="AM27" s="137"/>
      <c r="AN27" s="142" t="s">
        <v>253</v>
      </c>
      <c r="AO27" s="142"/>
      <c r="AP27" s="142"/>
      <c r="AQ27" s="141" t="n">
        <v>0</v>
      </c>
      <c r="AR27" s="141"/>
      <c r="AS27" s="131"/>
    </row>
    <row r="28" customFormat="false" ht="17.25" hidden="false" customHeight="true" outlineLevel="0" collapsed="false">
      <c r="A28" s="140" t="s">
        <v>254</v>
      </c>
      <c r="B28" s="140"/>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1" t="n">
        <v>0</v>
      </c>
      <c r="AL28" s="141"/>
      <c r="AM28" s="137"/>
      <c r="AN28" s="142" t="s">
        <v>255</v>
      </c>
      <c r="AO28" s="142"/>
      <c r="AP28" s="142"/>
      <c r="AQ28" s="141" t="n">
        <v>0</v>
      </c>
      <c r="AR28" s="141"/>
      <c r="AS28" s="131"/>
    </row>
    <row r="29" customFormat="false" ht="17.25" hidden="false" customHeight="true" outlineLevel="0" collapsed="false">
      <c r="A29" s="143" t="s">
        <v>256</v>
      </c>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3"/>
      <c r="AH29" s="143"/>
      <c r="AI29" s="143"/>
      <c r="AJ29" s="143"/>
      <c r="AK29" s="144" t="n">
        <v>0</v>
      </c>
      <c r="AL29" s="144"/>
      <c r="AM29" s="137"/>
      <c r="AN29" s="145" t="s">
        <v>257</v>
      </c>
      <c r="AO29" s="145"/>
      <c r="AP29" s="145"/>
      <c r="AQ29" s="141" t="n">
        <v>0</v>
      </c>
      <c r="AR29" s="141"/>
      <c r="AS29" s="131"/>
    </row>
    <row r="30" customFormat="false" ht="17.25" hidden="false" customHeight="true" outlineLevel="0" collapsed="false">
      <c r="A30" s="135" t="s">
        <v>258</v>
      </c>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6" t="n">
        <v>0</v>
      </c>
      <c r="AL30" s="136"/>
      <c r="AM30" s="137"/>
      <c r="AN30" s="142"/>
      <c r="AO30" s="142"/>
      <c r="AP30" s="142"/>
      <c r="AQ30" s="141"/>
      <c r="AR30" s="141"/>
      <c r="AS30" s="131"/>
    </row>
    <row r="31" customFormat="false" ht="17.25" hidden="false" customHeight="true" outlineLevel="0" collapsed="false">
      <c r="A31" s="140" t="s">
        <v>259</v>
      </c>
      <c r="B31" s="140"/>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1" t="n">
        <v>0</v>
      </c>
      <c r="AL31" s="141"/>
      <c r="AM31" s="137"/>
      <c r="AS31" s="131"/>
    </row>
    <row r="32" customFormat="false" ht="17.25" hidden="false" customHeight="true" outlineLevel="0" collapsed="false">
      <c r="A32" s="140" t="s">
        <v>260</v>
      </c>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1" t="n">
        <v>0</v>
      </c>
      <c r="AL32" s="141"/>
      <c r="AM32" s="137"/>
      <c r="AN32" s="137"/>
      <c r="AO32" s="146"/>
      <c r="AP32" s="146"/>
      <c r="AQ32" s="146"/>
      <c r="AR32" s="146"/>
      <c r="AS32" s="131"/>
    </row>
    <row r="33" customFormat="false" ht="17.25" hidden="false" customHeight="true" outlineLevel="0" collapsed="false">
      <c r="A33" s="140" t="s">
        <v>261</v>
      </c>
      <c r="B33" s="140"/>
      <c r="C33" s="140"/>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40"/>
      <c r="AE33" s="140"/>
      <c r="AF33" s="140"/>
      <c r="AG33" s="140"/>
      <c r="AH33" s="140"/>
      <c r="AI33" s="140"/>
      <c r="AJ33" s="140"/>
      <c r="AK33" s="141" t="n">
        <v>0</v>
      </c>
      <c r="AL33" s="141"/>
      <c r="AM33" s="137"/>
      <c r="AN33" s="137"/>
      <c r="AO33" s="137"/>
      <c r="AP33" s="137"/>
      <c r="AQ33" s="137"/>
      <c r="AR33" s="137"/>
      <c r="AS33" s="131"/>
    </row>
    <row r="34" customFormat="false" ht="17.25" hidden="false" customHeight="true" outlineLevel="0" collapsed="false">
      <c r="A34" s="140" t="s">
        <v>262</v>
      </c>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1" t="n">
        <v>0</v>
      </c>
      <c r="AL34" s="141"/>
      <c r="AM34" s="137"/>
      <c r="AN34" s="137"/>
      <c r="AO34" s="137"/>
      <c r="AP34" s="137"/>
      <c r="AQ34" s="137"/>
      <c r="AR34" s="137"/>
      <c r="AS34" s="131"/>
    </row>
    <row r="35" customFormat="false" ht="17.25" hidden="false" customHeight="true" outlineLevel="0" collapsed="false">
      <c r="A35" s="140" t="s">
        <v>263</v>
      </c>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1" t="n">
        <v>0</v>
      </c>
      <c r="AL35" s="141"/>
      <c r="AM35" s="137"/>
      <c r="AN35" s="137"/>
      <c r="AO35" s="137"/>
      <c r="AP35" s="137"/>
      <c r="AQ35" s="137"/>
      <c r="AR35" s="137"/>
      <c r="AS35" s="131"/>
    </row>
    <row r="36" customFormat="false" ht="17.25" hidden="false" customHeight="true" outlineLevel="0" collapsed="false">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1" t="n">
        <v>0</v>
      </c>
      <c r="AL36" s="141"/>
      <c r="AM36" s="137"/>
      <c r="AN36" s="137"/>
      <c r="AO36" s="137"/>
      <c r="AP36" s="137"/>
      <c r="AQ36" s="137"/>
      <c r="AR36" s="137"/>
      <c r="AS36" s="131"/>
    </row>
    <row r="37" customFormat="false" ht="17.25" hidden="false" customHeight="true" outlineLevel="0" collapsed="false">
      <c r="A37" s="143" t="s">
        <v>264</v>
      </c>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4" t="n">
        <v>0</v>
      </c>
      <c r="AL37" s="144"/>
      <c r="AM37" s="137"/>
      <c r="AN37" s="137"/>
      <c r="AO37" s="137"/>
      <c r="AP37" s="137"/>
      <c r="AQ37" s="137"/>
      <c r="AR37" s="137"/>
      <c r="AS37" s="131"/>
    </row>
    <row r="38" customFormat="false" ht="17.25" hidden="false" customHeight="true" outlineLevel="0" collapsed="false">
      <c r="A38" s="135"/>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6" t="n">
        <v>0</v>
      </c>
      <c r="AL38" s="136"/>
      <c r="AM38" s="137"/>
      <c r="AN38" s="137"/>
      <c r="AO38" s="137"/>
      <c r="AP38" s="137"/>
      <c r="AQ38" s="137"/>
      <c r="AR38" s="137"/>
      <c r="AS38" s="131"/>
    </row>
    <row r="39" customFormat="false" ht="17.25" hidden="false" customHeight="true" outlineLevel="0" collapsed="false">
      <c r="A39" s="140" t="s">
        <v>265</v>
      </c>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1" t="n">
        <v>0</v>
      </c>
      <c r="AL39" s="141"/>
      <c r="AM39" s="137"/>
      <c r="AN39" s="137"/>
      <c r="AO39" s="137"/>
      <c r="AP39" s="137"/>
      <c r="AQ39" s="137"/>
      <c r="AR39" s="137"/>
      <c r="AS39" s="131"/>
    </row>
    <row r="40" customFormat="false" ht="17.25" hidden="false" customHeight="true" outlineLevel="0" collapsed="false">
      <c r="A40" s="143" t="s">
        <v>266</v>
      </c>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4" t="n">
        <v>0</v>
      </c>
      <c r="AL40" s="144"/>
      <c r="AM40" s="137"/>
      <c r="AN40" s="137"/>
      <c r="AO40" s="137"/>
      <c r="AP40" s="137"/>
      <c r="AQ40" s="137"/>
      <c r="AR40" s="137"/>
      <c r="AS40" s="131"/>
    </row>
    <row r="41" customFormat="false" ht="17.25" hidden="false" customHeight="true" outlineLevel="0" collapsed="false">
      <c r="A41" s="135" t="s">
        <v>267</v>
      </c>
      <c r="B41" s="135"/>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6" t="n">
        <v>0</v>
      </c>
      <c r="AL41" s="136"/>
      <c r="AM41" s="137"/>
      <c r="AN41" s="137"/>
      <c r="AO41" s="137"/>
      <c r="AP41" s="137"/>
      <c r="AQ41" s="137"/>
      <c r="AR41" s="137"/>
      <c r="AS41" s="131"/>
    </row>
    <row r="42" customFormat="false" ht="17.25" hidden="false" customHeight="true" outlineLevel="0" collapsed="false">
      <c r="A42" s="140" t="s">
        <v>268</v>
      </c>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1" t="n">
        <v>0</v>
      </c>
      <c r="AL42" s="141"/>
      <c r="AM42" s="137"/>
      <c r="AN42" s="137"/>
      <c r="AO42" s="137"/>
      <c r="AP42" s="137"/>
      <c r="AQ42" s="137"/>
      <c r="AR42" s="137"/>
      <c r="AS42" s="131"/>
    </row>
    <row r="43" customFormat="false" ht="17.25" hidden="false" customHeight="true" outlineLevel="0" collapsed="false">
      <c r="A43" s="140" t="s">
        <v>269</v>
      </c>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1" t="n">
        <v>0</v>
      </c>
      <c r="AL43" s="141"/>
      <c r="AM43" s="137"/>
      <c r="AN43" s="137"/>
      <c r="AO43" s="137"/>
      <c r="AP43" s="137"/>
      <c r="AQ43" s="137"/>
      <c r="AR43" s="137"/>
      <c r="AS43" s="131"/>
    </row>
    <row r="44" customFormat="false" ht="24" hidden="false" customHeight="true" outlineLevel="0" collapsed="false">
      <c r="A44" s="140" t="s">
        <v>270</v>
      </c>
      <c r="B44" s="140"/>
      <c r="C44" s="140"/>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1" t="n">
        <v>0</v>
      </c>
      <c r="AL44" s="141"/>
      <c r="AM44" s="137"/>
      <c r="AN44" s="137"/>
      <c r="AO44" s="137"/>
      <c r="AP44" s="137"/>
      <c r="AQ44" s="137"/>
      <c r="AR44" s="137"/>
    </row>
    <row r="45" customFormat="false" ht="12" hidden="false" customHeight="true" outlineLevel="0" collapsed="false">
      <c r="A45" s="140" t="s">
        <v>271</v>
      </c>
      <c r="B45" s="140"/>
      <c r="C45" s="140"/>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1" t="n">
        <v>0</v>
      </c>
      <c r="AL45" s="141"/>
      <c r="AM45" s="137"/>
      <c r="AN45" s="137"/>
      <c r="AO45" s="137"/>
      <c r="AP45" s="137"/>
      <c r="AQ45" s="137"/>
      <c r="AR45" s="137"/>
    </row>
    <row r="46" customFormat="false" ht="12" hidden="false" customHeight="true" outlineLevel="0" collapsed="false">
      <c r="A46" s="140" t="s">
        <v>272</v>
      </c>
      <c r="B46" s="140"/>
      <c r="C46" s="140"/>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1" t="n">
        <v>0</v>
      </c>
      <c r="AL46" s="141"/>
      <c r="AM46" s="137"/>
      <c r="AN46" s="137"/>
      <c r="AO46" s="137"/>
      <c r="AP46" s="137"/>
      <c r="AQ46" s="137"/>
      <c r="AR46" s="137"/>
    </row>
    <row r="47" customFormat="false" ht="12" hidden="false" customHeight="true" outlineLevel="0" collapsed="false">
      <c r="A47" s="143" t="s">
        <v>273</v>
      </c>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4" t="n">
        <v>0</v>
      </c>
      <c r="AL47" s="144"/>
      <c r="AM47" s="137"/>
      <c r="AN47" s="137"/>
      <c r="AO47" s="137"/>
      <c r="AP47" s="137"/>
      <c r="AQ47" s="137"/>
      <c r="AR47" s="137"/>
    </row>
    <row r="48" customFormat="false" ht="22.5" hidden="false" customHeight="true" outlineLevel="0" collapsed="false">
      <c r="A48" s="147" t="s">
        <v>274</v>
      </c>
      <c r="B48" s="147"/>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47"/>
      <c r="AB48" s="147"/>
      <c r="AC48" s="147"/>
      <c r="AD48" s="147"/>
      <c r="AE48" s="147"/>
      <c r="AF48" s="147"/>
      <c r="AG48" s="147"/>
      <c r="AH48" s="147"/>
      <c r="AI48" s="147"/>
      <c r="AJ48" s="147"/>
      <c r="AK48" s="136" t="n">
        <v>2017</v>
      </c>
      <c r="AL48" s="136"/>
      <c r="AM48" s="148" t="n">
        <v>2018</v>
      </c>
      <c r="AN48" s="148"/>
      <c r="AO48" s="148" t="n">
        <v>2019</v>
      </c>
      <c r="AP48" s="148" t="n">
        <v>2020</v>
      </c>
      <c r="AQ48" s="149" t="s">
        <v>275</v>
      </c>
    </row>
    <row r="49" customFormat="false" ht="24" hidden="false" customHeight="true" outlineLevel="0" collapsed="false">
      <c r="A49" s="140" t="s">
        <v>276</v>
      </c>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1" t="n">
        <v>0</v>
      </c>
      <c r="AL49" s="141"/>
      <c r="AM49" s="141" t="n">
        <v>0</v>
      </c>
      <c r="AN49" s="141"/>
      <c r="AO49" s="150" t="n">
        <v>0</v>
      </c>
      <c r="AP49" s="150" t="n">
        <v>0</v>
      </c>
      <c r="AQ49" s="150" t="n">
        <v>0</v>
      </c>
    </row>
    <row r="50" customFormat="false" ht="11.25" hidden="false" customHeight="true" outlineLevel="0" collapsed="false">
      <c r="A50" s="140" t="s">
        <v>277</v>
      </c>
      <c r="B50" s="140"/>
      <c r="C50" s="140"/>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1" t="n">
        <v>0</v>
      </c>
      <c r="AL50" s="141"/>
      <c r="AM50" s="141" t="n">
        <v>0</v>
      </c>
      <c r="AN50" s="141"/>
      <c r="AO50" s="150" t="n">
        <v>0</v>
      </c>
      <c r="AP50" s="150" t="n">
        <v>0</v>
      </c>
      <c r="AQ50" s="150" t="n">
        <v>0</v>
      </c>
    </row>
    <row r="51" customFormat="false" ht="12" hidden="false" customHeight="true" outlineLevel="0" collapsed="false">
      <c r="A51" s="143" t="s">
        <v>278</v>
      </c>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4" t="n">
        <v>0</v>
      </c>
      <c r="AL51" s="144"/>
      <c r="AM51" s="144" t="n">
        <f aca="false">AK51*(1+AM50)</f>
        <v>0</v>
      </c>
      <c r="AN51" s="144"/>
      <c r="AO51" s="144" t="n">
        <f aca="false">AM51*(1+AO50)</f>
        <v>0</v>
      </c>
      <c r="AP51" s="144" t="n">
        <f aca="false">AO51*(1+AP50)</f>
        <v>0</v>
      </c>
      <c r="AQ51" s="144" t="n">
        <v>0</v>
      </c>
    </row>
    <row r="52" customFormat="false" ht="12" hidden="false" customHeight="true" outlineLevel="0" collapsed="false">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2"/>
      <c r="AL52" s="152"/>
      <c r="AM52" s="153"/>
      <c r="AN52" s="153"/>
      <c r="AO52" s="154"/>
      <c r="AP52" s="154"/>
      <c r="AQ52" s="154"/>
    </row>
    <row r="53" customFormat="false" ht="27.75" hidden="false" customHeight="true" outlineLevel="0" collapsed="false">
      <c r="A53" s="155" t="s">
        <v>279</v>
      </c>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6" t="n">
        <f aca="false">AK48</f>
        <v>2017</v>
      </c>
      <c r="AL53" s="156"/>
      <c r="AM53" s="148" t="n">
        <f aca="false">AM48</f>
        <v>2018</v>
      </c>
      <c r="AN53" s="148"/>
      <c r="AO53" s="148" t="n">
        <f aca="false">AO48</f>
        <v>2019</v>
      </c>
      <c r="AP53" s="148" t="n">
        <f aca="false">AP48</f>
        <v>2020</v>
      </c>
      <c r="AQ53" s="149" t="s">
        <v>275</v>
      </c>
    </row>
    <row r="54" customFormat="false" ht="15" hidden="false" customHeight="false" outlineLevel="0" collapsed="false">
      <c r="A54" s="140" t="s">
        <v>280</v>
      </c>
      <c r="B54" s="140"/>
      <c r="C54" s="140"/>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1" t="n">
        <v>0</v>
      </c>
      <c r="AL54" s="141"/>
      <c r="AM54" s="141" t="n">
        <v>0</v>
      </c>
      <c r="AN54" s="141"/>
      <c r="AO54" s="150" t="n">
        <v>0</v>
      </c>
      <c r="AP54" s="150" t="n">
        <v>0</v>
      </c>
      <c r="AQ54" s="150" t="n">
        <v>0</v>
      </c>
    </row>
    <row r="55" customFormat="false" ht="24" hidden="false" customHeight="true" outlineLevel="0" collapsed="false">
      <c r="A55" s="140" t="s">
        <v>281</v>
      </c>
      <c r="B55" s="140"/>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1" t="n">
        <v>0</v>
      </c>
      <c r="AL55" s="141"/>
      <c r="AM55" s="141" t="n">
        <v>0</v>
      </c>
      <c r="AN55" s="141"/>
      <c r="AO55" s="141" t="n">
        <v>0</v>
      </c>
      <c r="AP55" s="141" t="n">
        <v>0</v>
      </c>
      <c r="AQ55" s="141" t="n">
        <v>0</v>
      </c>
    </row>
    <row r="56" customFormat="false" ht="12.75" hidden="false" customHeight="true" outlineLevel="0" collapsed="false">
      <c r="A56" s="140" t="s">
        <v>282</v>
      </c>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1" t="n">
        <v>0</v>
      </c>
      <c r="AL56" s="141"/>
      <c r="AM56" s="141" t="n">
        <v>0</v>
      </c>
      <c r="AN56" s="141"/>
      <c r="AO56" s="141" t="n">
        <v>0</v>
      </c>
      <c r="AP56" s="141" t="n">
        <v>0</v>
      </c>
      <c r="AQ56" s="141" t="n">
        <v>0</v>
      </c>
    </row>
    <row r="57" customFormat="false" ht="12" hidden="false" customHeight="true" outlineLevel="0" collapsed="false">
      <c r="A57" s="143" t="s">
        <v>283</v>
      </c>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4" t="n">
        <v>0</v>
      </c>
      <c r="AL57" s="144"/>
      <c r="AM57" s="144" t="n">
        <v>0</v>
      </c>
      <c r="AN57" s="144"/>
      <c r="AO57" s="144" t="n">
        <v>0</v>
      </c>
      <c r="AP57" s="144" t="n">
        <v>0</v>
      </c>
      <c r="AQ57" s="144" t="n">
        <v>0</v>
      </c>
    </row>
    <row r="58" customFormat="false" ht="12" hidden="false" customHeight="true" outlineLevel="0" collapsed="false">
      <c r="A58" s="157"/>
      <c r="B58" s="157"/>
      <c r="C58" s="157"/>
      <c r="D58" s="157"/>
      <c r="E58" s="157"/>
      <c r="F58" s="157"/>
      <c r="G58" s="157"/>
      <c r="H58" s="157"/>
      <c r="I58" s="157"/>
      <c r="J58" s="157"/>
      <c r="K58" s="157"/>
      <c r="L58" s="157"/>
      <c r="M58" s="157"/>
      <c r="N58" s="157"/>
      <c r="O58" s="157"/>
      <c r="P58" s="157"/>
      <c r="Q58" s="157"/>
      <c r="R58" s="157"/>
      <c r="S58" s="157"/>
      <c r="T58" s="157"/>
      <c r="U58" s="157"/>
      <c r="V58" s="157"/>
      <c r="W58" s="157"/>
      <c r="X58" s="157"/>
      <c r="Y58" s="157"/>
      <c r="Z58" s="157"/>
      <c r="AA58" s="157"/>
      <c r="AB58" s="157"/>
      <c r="AC58" s="157"/>
      <c r="AD58" s="157"/>
      <c r="AE58" s="157"/>
      <c r="AF58" s="157"/>
      <c r="AG58" s="157"/>
      <c r="AH58" s="157"/>
      <c r="AI58" s="157"/>
      <c r="AJ58" s="157"/>
      <c r="AK58" s="158"/>
      <c r="AL58" s="158"/>
      <c r="AM58" s="137"/>
      <c r="AN58" s="137"/>
      <c r="AO58" s="159"/>
      <c r="AP58" s="159"/>
      <c r="AQ58" s="159"/>
    </row>
    <row r="59" customFormat="false" ht="24.75" hidden="false" customHeight="true" outlineLevel="0" collapsed="false">
      <c r="A59" s="155" t="s">
        <v>284</v>
      </c>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6" t="n">
        <f aca="false">AK53</f>
        <v>2017</v>
      </c>
      <c r="AL59" s="156"/>
      <c r="AM59" s="148" t="n">
        <f aca="false">AM53</f>
        <v>2018</v>
      </c>
      <c r="AN59" s="148"/>
      <c r="AO59" s="148" t="n">
        <f aca="false">AO53</f>
        <v>2019</v>
      </c>
      <c r="AP59" s="148" t="n">
        <f aca="false">AP53</f>
        <v>2020</v>
      </c>
      <c r="AQ59" s="149" t="s">
        <v>275</v>
      </c>
    </row>
    <row r="60" customFormat="false" ht="15" hidden="false" customHeight="false" outlineLevel="0" collapsed="false">
      <c r="A60" s="160" t="s">
        <v>285</v>
      </c>
      <c r="B60" s="160"/>
      <c r="C60" s="160"/>
      <c r="D60" s="160"/>
      <c r="E60" s="160"/>
      <c r="F60" s="160"/>
      <c r="G60" s="160"/>
      <c r="H60" s="160"/>
      <c r="I60" s="160"/>
      <c r="J60" s="160"/>
      <c r="K60" s="160"/>
      <c r="L60" s="160"/>
      <c r="M60" s="160"/>
      <c r="N60" s="160"/>
      <c r="O60" s="160"/>
      <c r="P60" s="160"/>
      <c r="Q60" s="160"/>
      <c r="R60" s="160"/>
      <c r="S60" s="160"/>
      <c r="T60" s="160"/>
      <c r="U60" s="160"/>
      <c r="V60" s="160"/>
      <c r="W60" s="160"/>
      <c r="X60" s="160"/>
      <c r="Y60" s="160"/>
      <c r="Z60" s="160"/>
      <c r="AA60" s="160"/>
      <c r="AB60" s="160"/>
      <c r="AC60" s="160"/>
      <c r="AD60" s="160"/>
      <c r="AE60" s="160"/>
      <c r="AF60" s="160"/>
      <c r="AG60" s="160"/>
      <c r="AH60" s="160"/>
      <c r="AI60" s="160"/>
      <c r="AJ60" s="160"/>
      <c r="AK60" s="161" t="n">
        <f aca="false">AK51*AK29</f>
        <v>0</v>
      </c>
      <c r="AL60" s="161"/>
      <c r="AM60" s="161" t="n">
        <f aca="false">AM51</f>
        <v>0</v>
      </c>
      <c r="AN60" s="161"/>
      <c r="AO60" s="162" t="n">
        <f aca="false">AO51</f>
        <v>0</v>
      </c>
      <c r="AP60" s="162" t="n">
        <f aca="false">AP51</f>
        <v>0</v>
      </c>
      <c r="AQ60" s="162" t="n">
        <f aca="false">AQ51</f>
        <v>0</v>
      </c>
    </row>
    <row r="61" customFormat="false" ht="9.75" hidden="false" customHeight="true" outlineLevel="0" collapsed="false">
      <c r="A61" s="140" t="s">
        <v>286</v>
      </c>
      <c r="B61" s="140"/>
      <c r="C61" s="140"/>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1" t="n">
        <v>0</v>
      </c>
      <c r="AL61" s="141"/>
      <c r="AM61" s="141" t="n">
        <v>0</v>
      </c>
      <c r="AN61" s="141"/>
      <c r="AO61" s="141" t="n">
        <v>0</v>
      </c>
      <c r="AP61" s="141" t="n">
        <v>0</v>
      </c>
      <c r="AQ61" s="141" t="n">
        <v>0</v>
      </c>
    </row>
    <row r="62" customFormat="false" ht="12" hidden="false" customHeight="true" outlineLevel="0" collapsed="false">
      <c r="A62" s="140" t="s">
        <v>287</v>
      </c>
      <c r="B62" s="140"/>
      <c r="C62" s="140"/>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c r="AK62" s="141" t="n">
        <f aca="false">-IF(AK48&lt;=AK31,0,AK30*(1+AK50)*AK29)</f>
        <v>-0</v>
      </c>
      <c r="AL62" s="141"/>
      <c r="AM62" s="141" t="n">
        <f aca="false">-IF(AM48&lt;=AK31,0,AK30*(1+AM50)*AK29)</f>
        <v>-0</v>
      </c>
      <c r="AN62" s="141"/>
      <c r="AO62" s="141" t="n">
        <f aca="false">-IF(AO48&lt;=$AK$31,0,$AK$30*(1+AO50)*$AK$29)</f>
        <v>-0</v>
      </c>
      <c r="AP62" s="141" t="n">
        <f aca="false">-IF(AP48&lt;=$AK$31,0,$AK$30*(1+AP50)*$AK$29)</f>
        <v>-0</v>
      </c>
      <c r="AQ62" s="141" t="n">
        <f aca="false">-IF(AQ48&lt;=$AK$31,0,$AK$30*(1+AQ50)*$AK$29)</f>
        <v>-0</v>
      </c>
    </row>
    <row r="63" customFormat="false" ht="27.75" hidden="false" customHeight="true" outlineLevel="0" collapsed="false">
      <c r="A63" s="140" t="s">
        <v>261</v>
      </c>
      <c r="B63" s="140"/>
      <c r="C63" s="140"/>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c r="AK63" s="141" t="n">
        <f aca="false">-IF(AK48&lt;=AK35,0,AK34*(1+AK50)*AK33)</f>
        <v>-0</v>
      </c>
      <c r="AL63" s="141"/>
      <c r="AM63" s="141" t="n">
        <f aca="false">-IF(AM48&lt;=AK35,0,AK34*(1+AM50)*AK33)</f>
        <v>-0</v>
      </c>
      <c r="AN63" s="141"/>
      <c r="AO63" s="141" t="n">
        <f aca="false">-IF(AO48&lt;=$AK$34,0,$AK$33*(1+AO50)*$AK$29)</f>
        <v>-0</v>
      </c>
      <c r="AP63" s="141" t="n">
        <f aca="false">-IF(AP48&lt;=$AK$34,0,$AK$33*(1+AP50)*$AK$29)</f>
        <v>-0</v>
      </c>
      <c r="AQ63" s="141" t="n">
        <f aca="false">-IF(AQ48&lt;=$AK$34,0,$AK$33*(1+AQ50)*$AK$29)</f>
        <v>-0</v>
      </c>
    </row>
    <row r="64" customFormat="false" ht="11.25" hidden="false" customHeight="true" outlineLevel="0" collapsed="false">
      <c r="A64" s="140"/>
      <c r="B64" s="140"/>
      <c r="C64" s="140"/>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1" t="n">
        <v>0</v>
      </c>
      <c r="AL64" s="141"/>
      <c r="AM64" s="141" t="n">
        <v>0</v>
      </c>
      <c r="AN64" s="141"/>
      <c r="AO64" s="141" t="n">
        <v>0</v>
      </c>
      <c r="AP64" s="141" t="n">
        <v>0</v>
      </c>
      <c r="AQ64" s="141" t="n">
        <v>0</v>
      </c>
    </row>
    <row r="65" customFormat="false" ht="25.5" hidden="false" customHeight="true" outlineLevel="0" collapsed="false">
      <c r="A65" s="140"/>
      <c r="B65" s="140"/>
      <c r="C65" s="140"/>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c r="AK65" s="141" t="n">
        <v>0</v>
      </c>
      <c r="AL65" s="141"/>
      <c r="AM65" s="141" t="n">
        <v>0</v>
      </c>
      <c r="AN65" s="141"/>
      <c r="AO65" s="141" t="n">
        <v>0</v>
      </c>
      <c r="AP65" s="141" t="n">
        <v>0</v>
      </c>
      <c r="AQ65" s="141" t="n">
        <v>0</v>
      </c>
    </row>
    <row r="66" customFormat="false" ht="12" hidden="false" customHeight="true" outlineLevel="0" collapsed="false">
      <c r="A66" s="140" t="s">
        <v>288</v>
      </c>
      <c r="B66" s="140"/>
      <c r="C66" s="140"/>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0"/>
      <c r="AK66" s="141" t="n">
        <v>0</v>
      </c>
      <c r="AL66" s="141"/>
      <c r="AM66" s="141" t="n">
        <v>0</v>
      </c>
      <c r="AN66" s="141"/>
      <c r="AO66" s="141" t="n">
        <v>0</v>
      </c>
      <c r="AP66" s="141" t="n">
        <v>0</v>
      </c>
      <c r="AQ66" s="141" t="n">
        <v>0</v>
      </c>
    </row>
    <row r="67" customFormat="false" ht="12.75" hidden="false" customHeight="true" outlineLevel="0" collapsed="false">
      <c r="A67" s="163" t="s">
        <v>289</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63"/>
      <c r="AC67" s="163"/>
      <c r="AD67" s="163"/>
      <c r="AE67" s="163"/>
      <c r="AF67" s="163"/>
      <c r="AG67" s="163"/>
      <c r="AH67" s="163"/>
      <c r="AI67" s="163"/>
      <c r="AJ67" s="163"/>
      <c r="AK67" s="161" t="n">
        <f aca="false">AK60+AK61</f>
        <v>0</v>
      </c>
      <c r="AL67" s="161"/>
      <c r="AM67" s="161" t="n">
        <f aca="false">AM60+AM61</f>
        <v>0</v>
      </c>
      <c r="AN67" s="161"/>
      <c r="AO67" s="161" t="n">
        <f aca="false">AO60+AO61</f>
        <v>0</v>
      </c>
      <c r="AP67" s="161" t="n">
        <f aca="false">AP60+AP61</f>
        <v>0</v>
      </c>
      <c r="AQ67" s="161" t="n">
        <f aca="false">AQ60+AQ61</f>
        <v>0</v>
      </c>
    </row>
    <row r="68" customFormat="false" ht="12" hidden="false" customHeight="true" outlineLevel="0" collapsed="false">
      <c r="A68" s="140" t="s">
        <v>290</v>
      </c>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0"/>
      <c r="AK68" s="141" t="n">
        <v>0</v>
      </c>
      <c r="AL68" s="141"/>
      <c r="AM68" s="141" t="n">
        <f aca="false">AK68</f>
        <v>0</v>
      </c>
      <c r="AN68" s="141"/>
      <c r="AO68" s="141" t="n">
        <f aca="false">AM68</f>
        <v>0</v>
      </c>
      <c r="AP68" s="141" t="n">
        <f aca="false">AO68</f>
        <v>0</v>
      </c>
      <c r="AQ68" s="141" t="n">
        <f aca="false">AP68</f>
        <v>0</v>
      </c>
    </row>
    <row r="69" customFormat="false" ht="12.75" hidden="false" customHeight="true" outlineLevel="0" collapsed="false">
      <c r="A69" s="163" t="s">
        <v>291</v>
      </c>
      <c r="B69" s="163"/>
      <c r="C69" s="163"/>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1" t="n">
        <f aca="false">AK67+AK68</f>
        <v>0</v>
      </c>
      <c r="AL69" s="161"/>
      <c r="AM69" s="161" t="n">
        <f aca="false">AM67+AM68</f>
        <v>0</v>
      </c>
      <c r="AN69" s="161"/>
      <c r="AO69" s="161" t="n">
        <f aca="false">AO67+AO68</f>
        <v>0</v>
      </c>
      <c r="AP69" s="161" t="n">
        <f aca="false">AP67+AP68</f>
        <v>0</v>
      </c>
      <c r="AQ69" s="161" t="n">
        <f aca="false">AQ67+AQ68</f>
        <v>0</v>
      </c>
    </row>
    <row r="70" customFormat="false" ht="7.5" hidden="false" customHeight="true" outlineLevel="0" collapsed="false">
      <c r="A70" s="140" t="s">
        <v>292</v>
      </c>
      <c r="B70" s="140"/>
      <c r="C70" s="140"/>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40"/>
      <c r="AE70" s="140"/>
      <c r="AF70" s="140"/>
      <c r="AG70" s="140"/>
      <c r="AH70" s="140"/>
      <c r="AI70" s="140"/>
      <c r="AJ70" s="140"/>
      <c r="AK70" s="141" t="n">
        <v>0</v>
      </c>
      <c r="AL70" s="141"/>
      <c r="AM70" s="141" t="n">
        <v>0</v>
      </c>
      <c r="AN70" s="141"/>
      <c r="AO70" s="141" t="n">
        <v>0</v>
      </c>
      <c r="AP70" s="141" t="n">
        <v>0</v>
      </c>
      <c r="AQ70" s="141" t="n">
        <v>0</v>
      </c>
    </row>
    <row r="71" customFormat="false" ht="25.5" hidden="false" customHeight="true" outlineLevel="0" collapsed="false">
      <c r="A71" s="160" t="s">
        <v>293</v>
      </c>
      <c r="B71" s="160"/>
      <c r="C71" s="160"/>
      <c r="D71" s="160"/>
      <c r="E71" s="160"/>
      <c r="F71" s="160"/>
      <c r="G71" s="160"/>
      <c r="H71" s="160"/>
      <c r="I71" s="160"/>
      <c r="J71" s="160"/>
      <c r="K71" s="160"/>
      <c r="L71" s="160"/>
      <c r="M71" s="160"/>
      <c r="N71" s="160"/>
      <c r="O71" s="160"/>
      <c r="P71" s="160"/>
      <c r="Q71" s="160"/>
      <c r="R71" s="160"/>
      <c r="S71" s="160"/>
      <c r="T71" s="160"/>
      <c r="U71" s="160"/>
      <c r="V71" s="160"/>
      <c r="W71" s="160"/>
      <c r="X71" s="160"/>
      <c r="Y71" s="160"/>
      <c r="Z71" s="160"/>
      <c r="AA71" s="160"/>
      <c r="AB71" s="160"/>
      <c r="AC71" s="160"/>
      <c r="AD71" s="160"/>
      <c r="AE71" s="160"/>
      <c r="AF71" s="160"/>
      <c r="AG71" s="160"/>
      <c r="AH71" s="160"/>
      <c r="AI71" s="160"/>
      <c r="AJ71" s="160"/>
      <c r="AK71" s="161" t="n">
        <f aca="false">AK69+AK70</f>
        <v>0</v>
      </c>
      <c r="AL71" s="161"/>
      <c r="AM71" s="161" t="n">
        <f aca="false">AM69+AM70</f>
        <v>0</v>
      </c>
      <c r="AN71" s="161"/>
      <c r="AO71" s="161" t="n">
        <f aca="false">AO69+AO70</f>
        <v>0</v>
      </c>
      <c r="AP71" s="161" t="n">
        <f aca="false">AP69+AP70</f>
        <v>0</v>
      </c>
      <c r="AQ71" s="161" t="n">
        <f aca="false">AQ69+AQ70</f>
        <v>0</v>
      </c>
    </row>
    <row r="72" customFormat="false" ht="25.5" hidden="false" customHeight="true" outlineLevel="0" collapsed="false">
      <c r="A72" s="140" t="s">
        <v>264</v>
      </c>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1" t="n">
        <f aca="false">-AK71*$AK$37</f>
        <v>-0</v>
      </c>
      <c r="AL72" s="141"/>
      <c r="AM72" s="141" t="n">
        <f aca="false">-AM71*$AK$37</f>
        <v>-0</v>
      </c>
      <c r="AN72" s="141"/>
      <c r="AO72" s="141" t="n">
        <f aca="false">-AO71*$AK$37</f>
        <v>-0</v>
      </c>
      <c r="AP72" s="141" t="n">
        <f aca="false">-AP71*$AK$37</f>
        <v>-0</v>
      </c>
      <c r="AQ72" s="141" t="n">
        <f aca="false">-AQ71*$AK$37</f>
        <v>-0</v>
      </c>
    </row>
    <row r="73" customFormat="false" ht="12" hidden="false" customHeight="true" outlineLevel="0" collapsed="false">
      <c r="A73" s="164" t="s">
        <v>294</v>
      </c>
      <c r="B73" s="164"/>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64"/>
      <c r="AB73" s="164"/>
      <c r="AC73" s="164"/>
      <c r="AD73" s="164"/>
      <c r="AE73" s="164"/>
      <c r="AF73" s="164"/>
      <c r="AG73" s="164"/>
      <c r="AH73" s="164"/>
      <c r="AI73" s="164"/>
      <c r="AJ73" s="164"/>
      <c r="AK73" s="165" t="n">
        <f aca="false">AK72+AK71</f>
        <v>0</v>
      </c>
      <c r="AL73" s="165"/>
      <c r="AM73" s="165" t="n">
        <f aca="false">AM72+AM71</f>
        <v>0</v>
      </c>
      <c r="AN73" s="165"/>
      <c r="AO73" s="165" t="n">
        <f aca="false">AO72+AO71</f>
        <v>0</v>
      </c>
      <c r="AP73" s="165" t="n">
        <f aca="false">AP72+AP71</f>
        <v>0</v>
      </c>
      <c r="AQ73" s="165" t="n">
        <f aca="false">AQ72+AQ71</f>
        <v>0</v>
      </c>
    </row>
    <row r="74" customFormat="false" ht="12" hidden="false" customHeight="true" outlineLevel="0" collapsed="false">
      <c r="A74" s="157"/>
      <c r="B74" s="157"/>
      <c r="C74" s="157"/>
      <c r="D74" s="157"/>
      <c r="E74" s="157"/>
      <c r="F74" s="157"/>
      <c r="G74" s="157"/>
      <c r="H74" s="157"/>
      <c r="I74" s="157"/>
      <c r="J74" s="157"/>
      <c r="K74" s="157"/>
      <c r="L74" s="157"/>
      <c r="M74" s="157"/>
      <c r="N74" s="157"/>
      <c r="O74" s="157"/>
      <c r="P74" s="157"/>
      <c r="Q74" s="157"/>
      <c r="R74" s="157"/>
      <c r="S74" s="157"/>
      <c r="T74" s="157"/>
      <c r="U74" s="157"/>
      <c r="V74" s="157"/>
      <c r="W74" s="157"/>
      <c r="X74" s="157"/>
      <c r="Y74" s="157"/>
      <c r="Z74" s="157"/>
      <c r="AA74" s="157"/>
      <c r="AB74" s="157"/>
      <c r="AC74" s="157"/>
      <c r="AD74" s="157"/>
      <c r="AE74" s="157"/>
      <c r="AF74" s="157"/>
      <c r="AG74" s="157"/>
      <c r="AH74" s="157"/>
      <c r="AI74" s="157"/>
      <c r="AJ74" s="157"/>
      <c r="AK74" s="158"/>
      <c r="AL74" s="158"/>
      <c r="AM74" s="137"/>
      <c r="AN74" s="137"/>
      <c r="AO74" s="159"/>
      <c r="AP74" s="159"/>
      <c r="AQ74" s="159"/>
    </row>
    <row r="75" customFormat="false" ht="27" hidden="false" customHeight="true" outlineLevel="0" collapsed="false">
      <c r="A75" s="155" t="s">
        <v>295</v>
      </c>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6" t="n">
        <f aca="false">AK59</f>
        <v>2017</v>
      </c>
      <c r="AL75" s="156"/>
      <c r="AM75" s="156" t="n">
        <f aca="false">AM59</f>
        <v>2018</v>
      </c>
      <c r="AN75" s="156"/>
      <c r="AO75" s="148" t="n">
        <f aca="false">AO59</f>
        <v>2019</v>
      </c>
      <c r="AP75" s="148" t="n">
        <f aca="false">AP59</f>
        <v>2020</v>
      </c>
      <c r="AQ75" s="149" t="s">
        <v>275</v>
      </c>
    </row>
    <row r="76" customFormat="false" ht="12" hidden="false" customHeight="true" outlineLevel="0" collapsed="false">
      <c r="A76" s="163" t="s">
        <v>291</v>
      </c>
      <c r="B76" s="163"/>
      <c r="C76" s="163"/>
      <c r="D76" s="163"/>
      <c r="E76" s="163"/>
      <c r="F76" s="163"/>
      <c r="G76" s="163"/>
      <c r="H76" s="163"/>
      <c r="I76" s="163"/>
      <c r="J76" s="163"/>
      <c r="K76" s="163"/>
      <c r="L76" s="163"/>
      <c r="M76" s="163"/>
      <c r="N76" s="163"/>
      <c r="O76" s="163"/>
      <c r="P76" s="163"/>
      <c r="Q76" s="163"/>
      <c r="R76" s="163"/>
      <c r="S76" s="163"/>
      <c r="T76" s="163"/>
      <c r="U76" s="163"/>
      <c r="V76" s="163"/>
      <c r="W76" s="163"/>
      <c r="X76" s="163"/>
      <c r="Y76" s="163"/>
      <c r="Z76" s="163"/>
      <c r="AA76" s="163"/>
      <c r="AB76" s="163"/>
      <c r="AC76" s="163"/>
      <c r="AD76" s="163"/>
      <c r="AE76" s="163"/>
      <c r="AF76" s="163"/>
      <c r="AG76" s="163"/>
      <c r="AH76" s="163"/>
      <c r="AI76" s="163"/>
      <c r="AJ76" s="163"/>
      <c r="AK76" s="161" t="n">
        <f aca="false">AK69</f>
        <v>0</v>
      </c>
      <c r="AL76" s="161"/>
      <c r="AM76" s="161" t="n">
        <f aca="false">AM69</f>
        <v>0</v>
      </c>
      <c r="AN76" s="161"/>
      <c r="AO76" s="166" t="n">
        <f aca="false">AO69</f>
        <v>0</v>
      </c>
      <c r="AP76" s="166" t="n">
        <f aca="false">AP69</f>
        <v>0</v>
      </c>
      <c r="AQ76" s="166" t="n">
        <f aca="false">AQ69</f>
        <v>0</v>
      </c>
    </row>
    <row r="77" customFormat="false" ht="12" hidden="false" customHeight="true" outlineLevel="0" collapsed="false">
      <c r="A77" s="140" t="s">
        <v>290</v>
      </c>
      <c r="B77" s="140"/>
      <c r="C77" s="140"/>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1" t="n">
        <f aca="false">-AK68</f>
        <v>-0</v>
      </c>
      <c r="AL77" s="141"/>
      <c r="AM77" s="167" t="n">
        <f aca="false">-AM68</f>
        <v>-0</v>
      </c>
      <c r="AN77" s="167"/>
      <c r="AO77" s="167" t="n">
        <f aca="false">-AO68</f>
        <v>-0</v>
      </c>
      <c r="AP77" s="167" t="n">
        <f aca="false">-AP68</f>
        <v>-0</v>
      </c>
      <c r="AQ77" s="167" t="n">
        <f aca="false">-AQ68</f>
        <v>-0</v>
      </c>
    </row>
    <row r="78" customFormat="false" ht="12.75" hidden="false" customHeight="true" outlineLevel="0" collapsed="false">
      <c r="A78" s="140" t="s">
        <v>292</v>
      </c>
      <c r="B78" s="140"/>
      <c r="C78" s="140"/>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40"/>
      <c r="AE78" s="140"/>
      <c r="AF78" s="140"/>
      <c r="AG78" s="140"/>
      <c r="AH78" s="140"/>
      <c r="AI78" s="140"/>
      <c r="AJ78" s="140"/>
      <c r="AK78" s="141" t="n">
        <f aca="false">-AK70</f>
        <v>-0</v>
      </c>
      <c r="AL78" s="141"/>
      <c r="AM78" s="167" t="n">
        <f aca="false">-AM70</f>
        <v>-0</v>
      </c>
      <c r="AN78" s="167"/>
      <c r="AO78" s="167" t="n">
        <f aca="false">-AO70</f>
        <v>-0</v>
      </c>
      <c r="AP78" s="167" t="n">
        <f aca="false">-AP70</f>
        <v>-0</v>
      </c>
      <c r="AQ78" s="167" t="n">
        <f aca="false">-AQ70</f>
        <v>-0</v>
      </c>
    </row>
    <row r="79" customFormat="false" ht="12.75" hidden="false" customHeight="true" outlineLevel="0" collapsed="false">
      <c r="A79" s="140" t="s">
        <v>264</v>
      </c>
      <c r="B79" s="140"/>
      <c r="C79" s="140"/>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40"/>
      <c r="AE79" s="140"/>
      <c r="AF79" s="140"/>
      <c r="AG79" s="140"/>
      <c r="AH79" s="140"/>
      <c r="AI79" s="140"/>
      <c r="AJ79" s="140"/>
      <c r="AK79" s="141" t="n">
        <f aca="false">AK72</f>
        <v>-0</v>
      </c>
      <c r="AL79" s="141"/>
      <c r="AM79" s="167" t="n">
        <f aca="false">AM72</f>
        <v>-0</v>
      </c>
      <c r="AN79" s="167"/>
      <c r="AO79" s="167" t="n">
        <f aca="false">AO72</f>
        <v>-0</v>
      </c>
      <c r="AP79" s="167" t="n">
        <f aca="false">AP72</f>
        <v>-0</v>
      </c>
      <c r="AQ79" s="167" t="n">
        <f aca="false">AQ72</f>
        <v>-0</v>
      </c>
    </row>
    <row r="80" customFormat="false" ht="12" hidden="false" customHeight="true" outlineLevel="0" collapsed="false">
      <c r="A80" s="140" t="s">
        <v>296</v>
      </c>
      <c r="B80" s="140"/>
      <c r="C80" s="140"/>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1" t="n">
        <v>0</v>
      </c>
      <c r="AL80" s="141"/>
      <c r="AM80" s="167" t="n">
        <v>0</v>
      </c>
      <c r="AN80" s="167"/>
      <c r="AO80" s="167" t="n">
        <v>0</v>
      </c>
      <c r="AP80" s="167" t="n">
        <v>0</v>
      </c>
      <c r="AQ80" s="167" t="n">
        <v>0</v>
      </c>
    </row>
    <row r="81" customFormat="false" ht="12" hidden="false" customHeight="true" outlineLevel="0" collapsed="false">
      <c r="A81" s="140" t="s">
        <v>297</v>
      </c>
      <c r="B81" s="140"/>
      <c r="C81" s="140"/>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41" t="n">
        <f aca="false">-AK60*AK40</f>
        <v>-0</v>
      </c>
      <c r="AL81" s="141"/>
      <c r="AM81" s="167" t="n">
        <f aca="false">-(AM60-AK60)*AK40</f>
        <v>-0</v>
      </c>
      <c r="AN81" s="167"/>
      <c r="AO81" s="167" t="n">
        <f aca="false">-(AO60-AM60)*$AK$40</f>
        <v>-0</v>
      </c>
      <c r="AP81" s="167" t="n">
        <f aca="false">-(AP60-AO60)*$AK$40</f>
        <v>-0</v>
      </c>
      <c r="AQ81" s="167" t="n">
        <f aca="false">-(AQ60-AP60)*$AK$40</f>
        <v>-0</v>
      </c>
    </row>
    <row r="82" customFormat="false" ht="12" hidden="false" customHeight="true" outlineLevel="0" collapsed="false">
      <c r="A82" s="140" t="s">
        <v>298</v>
      </c>
      <c r="B82" s="140"/>
      <c r="C82" s="140"/>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40"/>
      <c r="AF82" s="140"/>
      <c r="AG82" s="140"/>
      <c r="AH82" s="140"/>
      <c r="AI82" s="140"/>
      <c r="AJ82" s="140"/>
      <c r="AK82" s="141" t="n">
        <f aca="false">-(AK26+AK27)*AK29</f>
        <v>-0</v>
      </c>
      <c r="AL82" s="141"/>
      <c r="AM82" s="141" t="n">
        <v>0</v>
      </c>
      <c r="AN82" s="141"/>
      <c r="AO82" s="141" t="n">
        <v>0</v>
      </c>
      <c r="AP82" s="141" t="n">
        <v>0</v>
      </c>
      <c r="AQ82" s="141" t="n">
        <v>0</v>
      </c>
    </row>
    <row r="83" customFormat="false" ht="27.75" hidden="false" customHeight="true" outlineLevel="0" collapsed="false">
      <c r="A83" s="140" t="s">
        <v>299</v>
      </c>
      <c r="B83" s="140"/>
      <c r="C83" s="140"/>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40"/>
      <c r="AE83" s="140"/>
      <c r="AF83" s="140"/>
      <c r="AG83" s="140"/>
      <c r="AH83" s="140"/>
      <c r="AI83" s="140"/>
      <c r="AJ83" s="140"/>
      <c r="AK83" s="141" t="n">
        <f aca="false">AK55-AK56</f>
        <v>0</v>
      </c>
      <c r="AL83" s="141"/>
      <c r="AM83" s="167" t="n">
        <f aca="false">AM55-AM56</f>
        <v>0</v>
      </c>
      <c r="AN83" s="167"/>
      <c r="AO83" s="167" t="n">
        <f aca="false">AO55-AO56</f>
        <v>0</v>
      </c>
      <c r="AP83" s="167" t="n">
        <f aca="false">AP55-AP56</f>
        <v>0</v>
      </c>
      <c r="AQ83" s="167" t="n">
        <f aca="false">AQ55-AQ56</f>
        <v>0</v>
      </c>
    </row>
    <row r="84" customFormat="false" ht="15" hidden="false" customHeight="true" outlineLevel="0" collapsed="false">
      <c r="A84" s="160" t="s">
        <v>300</v>
      </c>
      <c r="B84" s="160"/>
      <c r="C84" s="160"/>
      <c r="D84" s="160"/>
      <c r="E84" s="160"/>
      <c r="F84" s="160"/>
      <c r="G84" s="160"/>
      <c r="H84" s="160"/>
      <c r="I84" s="160"/>
      <c r="J84" s="160"/>
      <c r="K84" s="160"/>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160"/>
      <c r="AJ84" s="160"/>
      <c r="AK84" s="161" t="n">
        <f aca="false">SUM(AK76:AL83)</f>
        <v>0</v>
      </c>
      <c r="AL84" s="161"/>
      <c r="AM84" s="161" t="n">
        <f aca="false">SUM(AM76:AN83)</f>
        <v>0</v>
      </c>
      <c r="AN84" s="161"/>
      <c r="AO84" s="166" t="n">
        <f aca="false">SUM(AO76:AO83)</f>
        <v>0</v>
      </c>
      <c r="AP84" s="166" t="n">
        <f aca="false">SUM(AP76:AP83)</f>
        <v>0</v>
      </c>
      <c r="AQ84" s="166" t="n">
        <f aca="false">SUM(AQ76:AQ83)</f>
        <v>0</v>
      </c>
    </row>
    <row r="85" customFormat="false" ht="14.25" hidden="false" customHeight="true" outlineLevel="0" collapsed="false">
      <c r="A85" s="160" t="s">
        <v>301</v>
      </c>
      <c r="B85" s="160"/>
      <c r="C85" s="160"/>
      <c r="D85" s="160"/>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160"/>
      <c r="AJ85" s="160"/>
      <c r="AK85" s="161" t="n">
        <f aca="false">AK84</f>
        <v>0</v>
      </c>
      <c r="AL85" s="161"/>
      <c r="AM85" s="166" t="n">
        <f aca="false">AK85+AM84</f>
        <v>0</v>
      </c>
      <c r="AN85" s="166"/>
      <c r="AO85" s="166" t="n">
        <f aca="false">AM85+AO84</f>
        <v>0</v>
      </c>
      <c r="AP85" s="166" t="n">
        <f aca="false">AO85+AP84</f>
        <v>0</v>
      </c>
      <c r="AQ85" s="166" t="n">
        <f aca="false">AP85+AQ84</f>
        <v>0</v>
      </c>
    </row>
    <row r="86" customFormat="false" ht="15" hidden="false" customHeight="false" outlineLevel="0" collapsed="false">
      <c r="A86" s="140" t="s">
        <v>302</v>
      </c>
      <c r="B86" s="140"/>
      <c r="C86" s="140"/>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0"/>
      <c r="AK86" s="141" t="n">
        <v>0</v>
      </c>
      <c r="AL86" s="141"/>
      <c r="AM86" s="167" t="n">
        <v>0</v>
      </c>
      <c r="AN86" s="167"/>
      <c r="AO86" s="167" t="n">
        <v>0</v>
      </c>
      <c r="AP86" s="167" t="n">
        <v>0</v>
      </c>
      <c r="AQ86" s="167" t="n">
        <v>0</v>
      </c>
    </row>
    <row r="87" customFormat="false" ht="12" hidden="false" customHeight="true" outlineLevel="0" collapsed="false">
      <c r="A87" s="163" t="s">
        <v>303</v>
      </c>
      <c r="B87" s="163"/>
      <c r="C87" s="163"/>
      <c r="D87" s="163"/>
      <c r="E87" s="163"/>
      <c r="F87" s="163"/>
      <c r="G87" s="163"/>
      <c r="H87" s="163"/>
      <c r="I87" s="163"/>
      <c r="J87" s="163"/>
      <c r="K87" s="163"/>
      <c r="L87" s="163"/>
      <c r="M87" s="163"/>
      <c r="N87" s="163"/>
      <c r="O87" s="163"/>
      <c r="P87" s="163"/>
      <c r="Q87" s="163"/>
      <c r="R87" s="163"/>
      <c r="S87" s="163"/>
      <c r="T87" s="163"/>
      <c r="U87" s="163"/>
      <c r="V87" s="163"/>
      <c r="W87" s="163"/>
      <c r="X87" s="163"/>
      <c r="Y87" s="163"/>
      <c r="Z87" s="163"/>
      <c r="AA87" s="163"/>
      <c r="AB87" s="163"/>
      <c r="AC87" s="163"/>
      <c r="AD87" s="163"/>
      <c r="AE87" s="163"/>
      <c r="AF87" s="163"/>
      <c r="AG87" s="163"/>
      <c r="AH87" s="163"/>
      <c r="AI87" s="163"/>
      <c r="AJ87" s="163"/>
      <c r="AK87" s="161" t="n">
        <f aca="false">AK84*AK86</f>
        <v>0</v>
      </c>
      <c r="AL87" s="161"/>
      <c r="AM87" s="166" t="n">
        <f aca="false">AM84*AM86</f>
        <v>0</v>
      </c>
      <c r="AN87" s="166"/>
      <c r="AO87" s="166" t="n">
        <f aca="false">AO84*AO86</f>
        <v>0</v>
      </c>
      <c r="AP87" s="166" t="n">
        <f aca="false">AP84*AP86</f>
        <v>0</v>
      </c>
      <c r="AQ87" s="166" t="n">
        <f aca="false">AQ84*AQ86</f>
        <v>0</v>
      </c>
    </row>
    <row r="88" customFormat="false" ht="17.25" hidden="false" customHeight="true" outlineLevel="0" collapsed="false">
      <c r="A88" s="163" t="s">
        <v>304</v>
      </c>
      <c r="B88" s="163"/>
      <c r="C88" s="163"/>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c r="AC88" s="163"/>
      <c r="AD88" s="163"/>
      <c r="AE88" s="163"/>
      <c r="AF88" s="163"/>
      <c r="AG88" s="163"/>
      <c r="AH88" s="163"/>
      <c r="AI88" s="163"/>
      <c r="AJ88" s="163"/>
      <c r="AK88" s="161" t="n">
        <f aca="false">AK87</f>
        <v>0</v>
      </c>
      <c r="AL88" s="161"/>
      <c r="AM88" s="166" t="n">
        <f aca="false">AK88+AM87</f>
        <v>0</v>
      </c>
      <c r="AN88" s="166"/>
      <c r="AO88" s="166" t="n">
        <f aca="false">AM88+AO87</f>
        <v>0</v>
      </c>
      <c r="AP88" s="166" t="n">
        <f aca="false">AO88+AP87</f>
        <v>0</v>
      </c>
      <c r="AQ88" s="166" t="n">
        <f aca="false">AP88+AQ87</f>
        <v>0</v>
      </c>
      <c r="AS88" s="168"/>
    </row>
    <row r="89" customFormat="false" ht="17.25" hidden="false" customHeight="true" outlineLevel="0" collapsed="false">
      <c r="A89" s="169" t="s">
        <v>305</v>
      </c>
      <c r="B89" s="169"/>
      <c r="C89" s="169"/>
      <c r="D89" s="169"/>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161" t="n">
        <v>0</v>
      </c>
      <c r="AL89" s="161"/>
      <c r="AM89" s="161" t="n">
        <v>0</v>
      </c>
      <c r="AN89" s="161"/>
      <c r="AO89" s="141" t="n">
        <v>0</v>
      </c>
      <c r="AP89" s="141" t="n">
        <v>0</v>
      </c>
      <c r="AQ89" s="141" t="n">
        <v>0</v>
      </c>
      <c r="AS89" s="168"/>
    </row>
    <row r="90" customFormat="false" ht="13.5" hidden="false" customHeight="true" outlineLevel="0" collapsed="false">
      <c r="A90" s="169" t="s">
        <v>306</v>
      </c>
      <c r="B90" s="169"/>
      <c r="C90" s="169"/>
      <c r="D90" s="169"/>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70"/>
      <c r="AJ90" s="170"/>
      <c r="AK90" s="161" t="n">
        <v>0</v>
      </c>
      <c r="AL90" s="161"/>
      <c r="AM90" s="161" t="n">
        <v>0</v>
      </c>
      <c r="AN90" s="161"/>
      <c r="AO90" s="141" t="n">
        <v>0</v>
      </c>
      <c r="AP90" s="141" t="n">
        <v>0</v>
      </c>
      <c r="AQ90" s="141" t="n">
        <v>0</v>
      </c>
      <c r="AS90" s="168"/>
    </row>
    <row r="91" customFormat="false" ht="11.25" hidden="false" customHeight="true" outlineLevel="0" collapsed="false">
      <c r="A91" s="164" t="s">
        <v>307</v>
      </c>
      <c r="B91" s="171"/>
      <c r="C91" s="171"/>
      <c r="D91" s="171"/>
      <c r="E91" s="171"/>
      <c r="F91" s="171"/>
      <c r="G91" s="171"/>
      <c r="H91" s="171"/>
      <c r="I91" s="171"/>
      <c r="J91" s="171"/>
      <c r="K91" s="171"/>
      <c r="L91" s="171"/>
      <c r="M91" s="171"/>
      <c r="N91" s="171"/>
      <c r="O91" s="171"/>
      <c r="P91" s="171"/>
      <c r="Q91" s="171"/>
      <c r="R91" s="171"/>
      <c r="S91" s="171"/>
      <c r="T91" s="171"/>
      <c r="U91" s="171"/>
      <c r="V91" s="171"/>
      <c r="W91" s="171"/>
      <c r="X91" s="171"/>
      <c r="Y91" s="171"/>
      <c r="Z91" s="171"/>
      <c r="AA91" s="171"/>
      <c r="AB91" s="171"/>
      <c r="AC91" s="171"/>
      <c r="AD91" s="171"/>
      <c r="AE91" s="171"/>
      <c r="AF91" s="171"/>
      <c r="AG91" s="171"/>
      <c r="AH91" s="171"/>
      <c r="AI91" s="171"/>
      <c r="AJ91" s="171"/>
      <c r="AK91" s="165" t="n">
        <v>0</v>
      </c>
      <c r="AL91" s="165"/>
      <c r="AM91" s="165" t="n">
        <v>0</v>
      </c>
      <c r="AN91" s="165"/>
      <c r="AO91" s="141" t="n">
        <v>0</v>
      </c>
      <c r="AP91" s="141" t="n">
        <v>0</v>
      </c>
      <c r="AQ91" s="141" t="n">
        <v>0</v>
      </c>
      <c r="AS91" s="133"/>
    </row>
    <row r="92" customFormat="false" ht="15" hidden="false" customHeight="false" outlineLevel="0" collapsed="false">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c r="AO92" s="133"/>
      <c r="AP92" s="133"/>
      <c r="AQ92" s="133"/>
      <c r="AR92" s="133"/>
      <c r="AS92" s="133"/>
    </row>
    <row r="93" customFormat="false" ht="15" hidden="false" customHeight="false" outlineLevel="0" collapsed="false">
      <c r="A93" s="137" t="s">
        <v>308</v>
      </c>
      <c r="C93" s="131"/>
      <c r="D93" s="131"/>
      <c r="E93" s="131"/>
      <c r="F93" s="131"/>
      <c r="G93" s="131"/>
      <c r="H93" s="131"/>
      <c r="I93" s="131"/>
      <c r="J93" s="131"/>
      <c r="K93" s="131"/>
      <c r="L93" s="131"/>
      <c r="M93" s="131"/>
      <c r="N93" s="131"/>
      <c r="O93" s="131"/>
      <c r="P93" s="131"/>
      <c r="Q93" s="131"/>
      <c r="R93" s="131"/>
      <c r="S93" s="131"/>
      <c r="T93" s="131"/>
      <c r="U93" s="131"/>
      <c r="V93" s="131"/>
      <c r="W93" s="131"/>
      <c r="X93" s="131"/>
      <c r="Y93" s="131"/>
      <c r="Z93" s="131"/>
      <c r="AA93" s="131"/>
      <c r="AB93" s="131"/>
      <c r="AC93" s="131"/>
      <c r="AD93" s="131"/>
      <c r="AE93" s="131"/>
      <c r="AF93" s="131"/>
      <c r="AG93" s="131"/>
      <c r="AH93" s="131"/>
      <c r="AI93" s="131"/>
      <c r="AJ93" s="131"/>
      <c r="AK93" s="131"/>
      <c r="AL93" s="131"/>
      <c r="AM93" s="131"/>
      <c r="AN93" s="131"/>
      <c r="AO93" s="131"/>
      <c r="AP93" s="131"/>
      <c r="AQ93" s="131"/>
      <c r="AR93" s="131"/>
    </row>
    <row r="94" customFormat="false" ht="15" hidden="false" customHeight="false" outlineLevel="0" collapsed="false">
      <c r="A94" s="172" t="s">
        <v>309</v>
      </c>
      <c r="B94" s="173"/>
      <c r="C94" s="174"/>
      <c r="D94" s="173"/>
      <c r="E94" s="173"/>
      <c r="F94" s="173"/>
      <c r="G94" s="173"/>
      <c r="H94" s="173"/>
      <c r="I94" s="173"/>
      <c r="J94" s="173"/>
      <c r="K94" s="173"/>
      <c r="L94" s="173"/>
      <c r="M94" s="173"/>
      <c r="N94" s="173"/>
      <c r="O94" s="173"/>
      <c r="P94" s="173"/>
      <c r="Q94" s="173"/>
      <c r="R94" s="173"/>
      <c r="S94" s="173"/>
      <c r="T94" s="173"/>
      <c r="U94" s="173"/>
      <c r="V94" s="173"/>
      <c r="W94" s="173"/>
      <c r="X94" s="173"/>
      <c r="Y94" s="173"/>
      <c r="Z94" s="173"/>
      <c r="AA94" s="173"/>
      <c r="AB94" s="173"/>
      <c r="AC94" s="173"/>
      <c r="AD94" s="173"/>
      <c r="AE94" s="173"/>
      <c r="AF94" s="173"/>
      <c r="AG94" s="173"/>
      <c r="AH94" s="173"/>
      <c r="AI94" s="173"/>
      <c r="AJ94" s="173"/>
      <c r="AK94" s="173"/>
      <c r="AL94" s="173"/>
      <c r="AM94" s="173"/>
      <c r="AN94" s="173"/>
      <c r="AO94" s="173"/>
      <c r="AP94" s="168"/>
      <c r="AQ94" s="168"/>
      <c r="AR94" s="168"/>
    </row>
    <row r="95" customFormat="false" ht="15" hidden="false" customHeight="false" outlineLevel="0" collapsed="false">
      <c r="A95" s="172" t="s">
        <v>310</v>
      </c>
      <c r="B95" s="173"/>
      <c r="C95" s="174"/>
      <c r="D95" s="173"/>
      <c r="E95" s="173"/>
      <c r="F95" s="173"/>
      <c r="G95" s="173"/>
      <c r="H95" s="173"/>
      <c r="I95" s="173"/>
      <c r="J95" s="173"/>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3"/>
      <c r="AL95" s="173"/>
      <c r="AM95" s="173"/>
      <c r="AN95" s="173"/>
      <c r="AO95" s="173"/>
      <c r="AP95" s="168"/>
      <c r="AQ95" s="168"/>
      <c r="AR95" s="168"/>
    </row>
    <row r="96" customFormat="false" ht="15" hidden="false" customHeight="false" outlineLevel="0" collapsed="false">
      <c r="A96" s="172" t="s">
        <v>311</v>
      </c>
      <c r="B96" s="173"/>
      <c r="C96" s="174"/>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3"/>
      <c r="AB96" s="173"/>
      <c r="AC96" s="173"/>
      <c r="AD96" s="173"/>
      <c r="AE96" s="173"/>
      <c r="AF96" s="173"/>
      <c r="AG96" s="173"/>
      <c r="AH96" s="173"/>
      <c r="AI96" s="173"/>
      <c r="AJ96" s="173"/>
      <c r="AK96" s="173"/>
      <c r="AL96" s="173"/>
      <c r="AM96" s="173"/>
      <c r="AN96" s="173"/>
      <c r="AO96" s="173"/>
      <c r="AP96" s="168"/>
      <c r="AQ96" s="168"/>
      <c r="AR96" s="168"/>
    </row>
    <row r="97" customFormat="false" ht="15" hidden="false" customHeight="false" outlineLevel="0" collapsed="false">
      <c r="A97" s="137" t="s">
        <v>312</v>
      </c>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R55"/>
  <sheetViews>
    <sheetView showFormulas="false" showGridLines="true" showRowColHeaders="true" showZeros="true" rightToLeft="false" tabSelected="false" showOutlineSymbols="true" defaultGridColor="true" view="pageBreakPreview" topLeftCell="A40" colorId="64" zoomScale="100" zoomScaleNormal="100" zoomScalePageLayoutView="100" workbookViewId="0">
      <selection pane="topLeft" activeCell="D55" activeCellId="0" sqref="D55"/>
    </sheetView>
  </sheetViews>
  <sheetFormatPr defaultColWidth="9.1484375" defaultRowHeight="15.75" zeroHeight="false" outlineLevelRow="0" outlineLevelCol="0"/>
  <cols>
    <col collapsed="false" customWidth="false" hidden="false" outlineLevel="0" max="1" min="1" style="175" width="9.14"/>
    <col collapsed="false" customWidth="true" hidden="false" outlineLevel="0" max="2" min="2" style="175" width="37.71"/>
    <col collapsed="false" customWidth="true" hidden="false" outlineLevel="0" max="3" min="3" style="175" width="14.86"/>
    <col collapsed="false" customWidth="true" hidden="false" outlineLevel="0" max="4" min="4" style="175" width="12.86"/>
    <col collapsed="false" customWidth="true" hidden="true" outlineLevel="0" max="6" min="5" style="175" width="11.53"/>
    <col collapsed="false" customWidth="true" hidden="false" outlineLevel="0" max="7" min="7" style="175" width="16.57"/>
    <col collapsed="false" customWidth="true" hidden="false" outlineLevel="0" max="8" min="8" style="175" width="15.57"/>
    <col collapsed="false" customWidth="true" hidden="false" outlineLevel="0" max="10" min="9" style="175" width="18.29"/>
    <col collapsed="false" customWidth="true" hidden="false" outlineLevel="0" max="11" min="11" style="175" width="64.85"/>
    <col collapsed="false" customWidth="true" hidden="false" outlineLevel="0" max="12" min="12" style="175" width="32.29"/>
    <col collapsed="false" customWidth="false" hidden="false" outlineLevel="0" max="252" min="13" style="175" width="9.14"/>
    <col collapsed="false" customWidth="true" hidden="false" outlineLevel="0" max="253" min="253" style="175" width="37.71"/>
    <col collapsed="false" customWidth="false" hidden="false" outlineLevel="0" max="254" min="254" style="175" width="9.14"/>
    <col collapsed="false" customWidth="true" hidden="false" outlineLevel="0" max="255" min="255" style="175" width="12.86"/>
    <col collapsed="false" customWidth="true" hidden="true" outlineLevel="0" max="257" min="256" style="175" width="11.53"/>
    <col collapsed="false" customWidth="true" hidden="false" outlineLevel="0" max="258" min="258" style="175" width="18.29"/>
    <col collapsed="false" customWidth="true" hidden="false" outlineLevel="0" max="259" min="259" style="175" width="64.85"/>
    <col collapsed="false" customWidth="false" hidden="false" outlineLevel="0" max="263" min="260" style="175" width="9.14"/>
    <col collapsed="false" customWidth="true" hidden="false" outlineLevel="0" max="264" min="264" style="175" width="14.86"/>
    <col collapsed="false" customWidth="false" hidden="false" outlineLevel="0" max="508" min="265" style="175" width="9.14"/>
    <col collapsed="false" customWidth="true" hidden="false" outlineLevel="0" max="509" min="509" style="175" width="37.71"/>
    <col collapsed="false" customWidth="false" hidden="false" outlineLevel="0" max="510" min="510" style="175" width="9.14"/>
    <col collapsed="false" customWidth="true" hidden="false" outlineLevel="0" max="511" min="511" style="175" width="12.86"/>
    <col collapsed="false" customWidth="true" hidden="true" outlineLevel="0" max="513" min="512" style="175" width="11.53"/>
    <col collapsed="false" customWidth="true" hidden="false" outlineLevel="0" max="514" min="514" style="175" width="18.29"/>
    <col collapsed="false" customWidth="true" hidden="false" outlineLevel="0" max="515" min="515" style="175" width="64.85"/>
    <col collapsed="false" customWidth="false" hidden="false" outlineLevel="0" max="519" min="516" style="175" width="9.14"/>
    <col collapsed="false" customWidth="true" hidden="false" outlineLevel="0" max="520" min="520" style="175" width="14.86"/>
    <col collapsed="false" customWidth="false" hidden="false" outlineLevel="0" max="764" min="521" style="175" width="9.14"/>
    <col collapsed="false" customWidth="true" hidden="false" outlineLevel="0" max="765" min="765" style="175" width="37.71"/>
    <col collapsed="false" customWidth="false" hidden="false" outlineLevel="0" max="766" min="766" style="175" width="9.14"/>
    <col collapsed="false" customWidth="true" hidden="false" outlineLevel="0" max="767" min="767" style="175" width="12.86"/>
    <col collapsed="false" customWidth="true" hidden="true" outlineLevel="0" max="769" min="768" style="175" width="11.53"/>
    <col collapsed="false" customWidth="true" hidden="false" outlineLevel="0" max="770" min="770" style="175" width="18.29"/>
    <col collapsed="false" customWidth="true" hidden="false" outlineLevel="0" max="771" min="771" style="175" width="64.85"/>
    <col collapsed="false" customWidth="false" hidden="false" outlineLevel="0" max="775" min="772" style="175" width="9.14"/>
    <col collapsed="false" customWidth="true" hidden="false" outlineLevel="0" max="776" min="776" style="175" width="14.86"/>
    <col collapsed="false" customWidth="false" hidden="false" outlineLevel="0" max="1020" min="777" style="175" width="9.14"/>
    <col collapsed="false" customWidth="true" hidden="false" outlineLevel="0" max="1021" min="1021" style="175" width="37.71"/>
    <col collapsed="false" customWidth="false" hidden="false" outlineLevel="0" max="1022" min="1022" style="175" width="9.14"/>
    <col collapsed="false" customWidth="true" hidden="false" outlineLevel="0" max="1023" min="1023" style="175" width="12.86"/>
    <col collapsed="false" customWidth="true" hidden="true" outlineLevel="0" max="1025" min="1024" style="175" width="11.53"/>
    <col collapsed="false" customWidth="true" hidden="false" outlineLevel="0" max="1026" min="1026" style="175" width="18.29"/>
    <col collapsed="false" customWidth="true" hidden="false" outlineLevel="0" max="1027" min="1027" style="175" width="64.85"/>
    <col collapsed="false" customWidth="false" hidden="false" outlineLevel="0" max="1031" min="1028" style="175" width="9.14"/>
    <col collapsed="false" customWidth="true" hidden="false" outlineLevel="0" max="1032" min="1032" style="175" width="14.86"/>
    <col collapsed="false" customWidth="false" hidden="false" outlineLevel="0" max="1276" min="1033" style="175" width="9.14"/>
    <col collapsed="false" customWidth="true" hidden="false" outlineLevel="0" max="1277" min="1277" style="175" width="37.71"/>
    <col collapsed="false" customWidth="false" hidden="false" outlineLevel="0" max="1278" min="1278" style="175" width="9.14"/>
    <col collapsed="false" customWidth="true" hidden="false" outlineLevel="0" max="1279" min="1279" style="175" width="12.86"/>
    <col collapsed="false" customWidth="true" hidden="true" outlineLevel="0" max="1281" min="1280" style="175" width="11.53"/>
    <col collapsed="false" customWidth="true" hidden="false" outlineLevel="0" max="1282" min="1282" style="175" width="18.29"/>
    <col collapsed="false" customWidth="true" hidden="false" outlineLevel="0" max="1283" min="1283" style="175" width="64.85"/>
    <col collapsed="false" customWidth="false" hidden="false" outlineLevel="0" max="1287" min="1284" style="175" width="9.14"/>
    <col collapsed="false" customWidth="true" hidden="false" outlineLevel="0" max="1288" min="1288" style="175" width="14.86"/>
    <col collapsed="false" customWidth="false" hidden="false" outlineLevel="0" max="1532" min="1289" style="175" width="9.14"/>
    <col collapsed="false" customWidth="true" hidden="false" outlineLevel="0" max="1533" min="1533" style="175" width="37.71"/>
    <col collapsed="false" customWidth="false" hidden="false" outlineLevel="0" max="1534" min="1534" style="175" width="9.14"/>
    <col collapsed="false" customWidth="true" hidden="false" outlineLevel="0" max="1535" min="1535" style="175" width="12.86"/>
    <col collapsed="false" customWidth="true" hidden="true" outlineLevel="0" max="1537" min="1536" style="175" width="11.53"/>
    <col collapsed="false" customWidth="true" hidden="false" outlineLevel="0" max="1538" min="1538" style="175" width="18.29"/>
    <col collapsed="false" customWidth="true" hidden="false" outlineLevel="0" max="1539" min="1539" style="175" width="64.85"/>
    <col collapsed="false" customWidth="false" hidden="false" outlineLevel="0" max="1543" min="1540" style="175" width="9.14"/>
    <col collapsed="false" customWidth="true" hidden="false" outlineLevel="0" max="1544" min="1544" style="175" width="14.86"/>
    <col collapsed="false" customWidth="false" hidden="false" outlineLevel="0" max="1788" min="1545" style="175" width="9.14"/>
    <col collapsed="false" customWidth="true" hidden="false" outlineLevel="0" max="1789" min="1789" style="175" width="37.71"/>
    <col collapsed="false" customWidth="false" hidden="false" outlineLevel="0" max="1790" min="1790" style="175" width="9.14"/>
    <col collapsed="false" customWidth="true" hidden="false" outlineLevel="0" max="1791" min="1791" style="175" width="12.86"/>
    <col collapsed="false" customWidth="true" hidden="true" outlineLevel="0" max="1793" min="1792" style="175" width="11.53"/>
    <col collapsed="false" customWidth="true" hidden="false" outlineLevel="0" max="1794" min="1794" style="175" width="18.29"/>
    <col collapsed="false" customWidth="true" hidden="false" outlineLevel="0" max="1795" min="1795" style="175" width="64.85"/>
    <col collapsed="false" customWidth="false" hidden="false" outlineLevel="0" max="1799" min="1796" style="175" width="9.14"/>
    <col collapsed="false" customWidth="true" hidden="false" outlineLevel="0" max="1800" min="1800" style="175" width="14.86"/>
    <col collapsed="false" customWidth="false" hidden="false" outlineLevel="0" max="2044" min="1801" style="175" width="9.14"/>
    <col collapsed="false" customWidth="true" hidden="false" outlineLevel="0" max="2045" min="2045" style="175" width="37.71"/>
    <col collapsed="false" customWidth="false" hidden="false" outlineLevel="0" max="2046" min="2046" style="175" width="9.14"/>
    <col collapsed="false" customWidth="true" hidden="false" outlineLevel="0" max="2047" min="2047" style="175" width="12.86"/>
    <col collapsed="false" customWidth="true" hidden="true" outlineLevel="0" max="2049" min="2048" style="175" width="11.53"/>
    <col collapsed="false" customWidth="true" hidden="false" outlineLevel="0" max="2050" min="2050" style="175" width="18.29"/>
    <col collapsed="false" customWidth="true" hidden="false" outlineLevel="0" max="2051" min="2051" style="175" width="64.85"/>
    <col collapsed="false" customWidth="false" hidden="false" outlineLevel="0" max="2055" min="2052" style="175" width="9.14"/>
    <col collapsed="false" customWidth="true" hidden="false" outlineLevel="0" max="2056" min="2056" style="175" width="14.86"/>
    <col collapsed="false" customWidth="false" hidden="false" outlineLevel="0" max="2300" min="2057" style="175" width="9.14"/>
    <col collapsed="false" customWidth="true" hidden="false" outlineLevel="0" max="2301" min="2301" style="175" width="37.71"/>
    <col collapsed="false" customWidth="false" hidden="false" outlineLevel="0" max="2302" min="2302" style="175" width="9.14"/>
    <col collapsed="false" customWidth="true" hidden="false" outlineLevel="0" max="2303" min="2303" style="175" width="12.86"/>
    <col collapsed="false" customWidth="true" hidden="true" outlineLevel="0" max="2305" min="2304" style="175" width="11.53"/>
    <col collapsed="false" customWidth="true" hidden="false" outlineLevel="0" max="2306" min="2306" style="175" width="18.29"/>
    <col collapsed="false" customWidth="true" hidden="false" outlineLevel="0" max="2307" min="2307" style="175" width="64.85"/>
    <col collapsed="false" customWidth="false" hidden="false" outlineLevel="0" max="2311" min="2308" style="175" width="9.14"/>
    <col collapsed="false" customWidth="true" hidden="false" outlineLevel="0" max="2312" min="2312" style="175" width="14.86"/>
    <col collapsed="false" customWidth="false" hidden="false" outlineLevel="0" max="2556" min="2313" style="175" width="9.14"/>
    <col collapsed="false" customWidth="true" hidden="false" outlineLevel="0" max="2557" min="2557" style="175" width="37.71"/>
    <col collapsed="false" customWidth="false" hidden="false" outlineLevel="0" max="2558" min="2558" style="175" width="9.14"/>
    <col collapsed="false" customWidth="true" hidden="false" outlineLevel="0" max="2559" min="2559" style="175" width="12.86"/>
    <col collapsed="false" customWidth="true" hidden="true" outlineLevel="0" max="2561" min="2560" style="175" width="11.53"/>
    <col collapsed="false" customWidth="true" hidden="false" outlineLevel="0" max="2562" min="2562" style="175" width="18.29"/>
    <col collapsed="false" customWidth="true" hidden="false" outlineLevel="0" max="2563" min="2563" style="175" width="64.85"/>
    <col collapsed="false" customWidth="false" hidden="false" outlineLevel="0" max="2567" min="2564" style="175" width="9.14"/>
    <col collapsed="false" customWidth="true" hidden="false" outlineLevel="0" max="2568" min="2568" style="175" width="14.86"/>
    <col collapsed="false" customWidth="false" hidden="false" outlineLevel="0" max="2812" min="2569" style="175" width="9.14"/>
    <col collapsed="false" customWidth="true" hidden="false" outlineLevel="0" max="2813" min="2813" style="175" width="37.71"/>
    <col collapsed="false" customWidth="false" hidden="false" outlineLevel="0" max="2814" min="2814" style="175" width="9.14"/>
    <col collapsed="false" customWidth="true" hidden="false" outlineLevel="0" max="2815" min="2815" style="175" width="12.86"/>
    <col collapsed="false" customWidth="true" hidden="true" outlineLevel="0" max="2817" min="2816" style="175" width="11.53"/>
    <col collapsed="false" customWidth="true" hidden="false" outlineLevel="0" max="2818" min="2818" style="175" width="18.29"/>
    <col collapsed="false" customWidth="true" hidden="false" outlineLevel="0" max="2819" min="2819" style="175" width="64.85"/>
    <col collapsed="false" customWidth="false" hidden="false" outlineLevel="0" max="2823" min="2820" style="175" width="9.14"/>
    <col collapsed="false" customWidth="true" hidden="false" outlineLevel="0" max="2824" min="2824" style="175" width="14.86"/>
    <col collapsed="false" customWidth="false" hidden="false" outlineLevel="0" max="3068" min="2825" style="175" width="9.14"/>
    <col collapsed="false" customWidth="true" hidden="false" outlineLevel="0" max="3069" min="3069" style="175" width="37.71"/>
    <col collapsed="false" customWidth="false" hidden="false" outlineLevel="0" max="3070" min="3070" style="175" width="9.14"/>
    <col collapsed="false" customWidth="true" hidden="false" outlineLevel="0" max="3071" min="3071" style="175" width="12.86"/>
    <col collapsed="false" customWidth="true" hidden="true" outlineLevel="0" max="3073" min="3072" style="175" width="11.53"/>
    <col collapsed="false" customWidth="true" hidden="false" outlineLevel="0" max="3074" min="3074" style="175" width="18.29"/>
    <col collapsed="false" customWidth="true" hidden="false" outlineLevel="0" max="3075" min="3075" style="175" width="64.85"/>
    <col collapsed="false" customWidth="false" hidden="false" outlineLevel="0" max="3079" min="3076" style="175" width="9.14"/>
    <col collapsed="false" customWidth="true" hidden="false" outlineLevel="0" max="3080" min="3080" style="175" width="14.86"/>
    <col collapsed="false" customWidth="false" hidden="false" outlineLevel="0" max="3324" min="3081" style="175" width="9.14"/>
    <col collapsed="false" customWidth="true" hidden="false" outlineLevel="0" max="3325" min="3325" style="175" width="37.71"/>
    <col collapsed="false" customWidth="false" hidden="false" outlineLevel="0" max="3326" min="3326" style="175" width="9.14"/>
    <col collapsed="false" customWidth="true" hidden="false" outlineLevel="0" max="3327" min="3327" style="175" width="12.86"/>
    <col collapsed="false" customWidth="true" hidden="true" outlineLevel="0" max="3329" min="3328" style="175" width="11.53"/>
    <col collapsed="false" customWidth="true" hidden="false" outlineLevel="0" max="3330" min="3330" style="175" width="18.29"/>
    <col collapsed="false" customWidth="true" hidden="false" outlineLevel="0" max="3331" min="3331" style="175" width="64.85"/>
    <col collapsed="false" customWidth="false" hidden="false" outlineLevel="0" max="3335" min="3332" style="175" width="9.14"/>
    <col collapsed="false" customWidth="true" hidden="false" outlineLevel="0" max="3336" min="3336" style="175" width="14.86"/>
    <col collapsed="false" customWidth="false" hidden="false" outlineLevel="0" max="3580" min="3337" style="175" width="9.14"/>
    <col collapsed="false" customWidth="true" hidden="false" outlineLevel="0" max="3581" min="3581" style="175" width="37.71"/>
    <col collapsed="false" customWidth="false" hidden="false" outlineLevel="0" max="3582" min="3582" style="175" width="9.14"/>
    <col collapsed="false" customWidth="true" hidden="false" outlineLevel="0" max="3583" min="3583" style="175" width="12.86"/>
    <col collapsed="false" customWidth="true" hidden="true" outlineLevel="0" max="3585" min="3584" style="175" width="11.53"/>
    <col collapsed="false" customWidth="true" hidden="false" outlineLevel="0" max="3586" min="3586" style="175" width="18.29"/>
    <col collapsed="false" customWidth="true" hidden="false" outlineLevel="0" max="3587" min="3587" style="175" width="64.85"/>
    <col collapsed="false" customWidth="false" hidden="false" outlineLevel="0" max="3591" min="3588" style="175" width="9.14"/>
    <col collapsed="false" customWidth="true" hidden="false" outlineLevel="0" max="3592" min="3592" style="175" width="14.86"/>
    <col collapsed="false" customWidth="false" hidden="false" outlineLevel="0" max="3836" min="3593" style="175" width="9.14"/>
    <col collapsed="false" customWidth="true" hidden="false" outlineLevel="0" max="3837" min="3837" style="175" width="37.71"/>
    <col collapsed="false" customWidth="false" hidden="false" outlineLevel="0" max="3838" min="3838" style="175" width="9.14"/>
    <col collapsed="false" customWidth="true" hidden="false" outlineLevel="0" max="3839" min="3839" style="175" width="12.86"/>
    <col collapsed="false" customWidth="true" hidden="true" outlineLevel="0" max="3841" min="3840" style="175" width="11.53"/>
    <col collapsed="false" customWidth="true" hidden="false" outlineLevel="0" max="3842" min="3842" style="175" width="18.29"/>
    <col collapsed="false" customWidth="true" hidden="false" outlineLevel="0" max="3843" min="3843" style="175" width="64.85"/>
    <col collapsed="false" customWidth="false" hidden="false" outlineLevel="0" max="3847" min="3844" style="175" width="9.14"/>
    <col collapsed="false" customWidth="true" hidden="false" outlineLevel="0" max="3848" min="3848" style="175" width="14.86"/>
    <col collapsed="false" customWidth="false" hidden="false" outlineLevel="0" max="4092" min="3849" style="175" width="9.14"/>
    <col collapsed="false" customWidth="true" hidden="false" outlineLevel="0" max="4093" min="4093" style="175" width="37.71"/>
    <col collapsed="false" customWidth="false" hidden="false" outlineLevel="0" max="4094" min="4094" style="175" width="9.14"/>
    <col collapsed="false" customWidth="true" hidden="false" outlineLevel="0" max="4095" min="4095" style="175" width="12.86"/>
    <col collapsed="false" customWidth="true" hidden="true" outlineLevel="0" max="4097" min="4096" style="175" width="11.53"/>
    <col collapsed="false" customWidth="true" hidden="false" outlineLevel="0" max="4098" min="4098" style="175" width="18.29"/>
    <col collapsed="false" customWidth="true" hidden="false" outlineLevel="0" max="4099" min="4099" style="175" width="64.85"/>
    <col collapsed="false" customWidth="false" hidden="false" outlineLevel="0" max="4103" min="4100" style="175" width="9.14"/>
    <col collapsed="false" customWidth="true" hidden="false" outlineLevel="0" max="4104" min="4104" style="175" width="14.86"/>
    <col collapsed="false" customWidth="false" hidden="false" outlineLevel="0" max="4348" min="4105" style="175" width="9.14"/>
    <col collapsed="false" customWidth="true" hidden="false" outlineLevel="0" max="4349" min="4349" style="175" width="37.71"/>
    <col collapsed="false" customWidth="false" hidden="false" outlineLevel="0" max="4350" min="4350" style="175" width="9.14"/>
    <col collapsed="false" customWidth="true" hidden="false" outlineLevel="0" max="4351" min="4351" style="175" width="12.86"/>
    <col collapsed="false" customWidth="true" hidden="true" outlineLevel="0" max="4353" min="4352" style="175" width="11.53"/>
    <col collapsed="false" customWidth="true" hidden="false" outlineLevel="0" max="4354" min="4354" style="175" width="18.29"/>
    <col collapsed="false" customWidth="true" hidden="false" outlineLevel="0" max="4355" min="4355" style="175" width="64.85"/>
    <col collapsed="false" customWidth="false" hidden="false" outlineLevel="0" max="4359" min="4356" style="175" width="9.14"/>
    <col collapsed="false" customWidth="true" hidden="false" outlineLevel="0" max="4360" min="4360" style="175" width="14.86"/>
    <col collapsed="false" customWidth="false" hidden="false" outlineLevel="0" max="4604" min="4361" style="175" width="9.14"/>
    <col collapsed="false" customWidth="true" hidden="false" outlineLevel="0" max="4605" min="4605" style="175" width="37.71"/>
    <col collapsed="false" customWidth="false" hidden="false" outlineLevel="0" max="4606" min="4606" style="175" width="9.14"/>
    <col collapsed="false" customWidth="true" hidden="false" outlineLevel="0" max="4607" min="4607" style="175" width="12.86"/>
    <col collapsed="false" customWidth="true" hidden="true" outlineLevel="0" max="4609" min="4608" style="175" width="11.53"/>
    <col collapsed="false" customWidth="true" hidden="false" outlineLevel="0" max="4610" min="4610" style="175" width="18.29"/>
    <col collapsed="false" customWidth="true" hidden="false" outlineLevel="0" max="4611" min="4611" style="175" width="64.85"/>
    <col collapsed="false" customWidth="false" hidden="false" outlineLevel="0" max="4615" min="4612" style="175" width="9.14"/>
    <col collapsed="false" customWidth="true" hidden="false" outlineLevel="0" max="4616" min="4616" style="175" width="14.86"/>
    <col collapsed="false" customWidth="false" hidden="false" outlineLevel="0" max="4860" min="4617" style="175" width="9.14"/>
    <col collapsed="false" customWidth="true" hidden="false" outlineLevel="0" max="4861" min="4861" style="175" width="37.71"/>
    <col collapsed="false" customWidth="false" hidden="false" outlineLevel="0" max="4862" min="4862" style="175" width="9.14"/>
    <col collapsed="false" customWidth="true" hidden="false" outlineLevel="0" max="4863" min="4863" style="175" width="12.86"/>
    <col collapsed="false" customWidth="true" hidden="true" outlineLevel="0" max="4865" min="4864" style="175" width="11.53"/>
    <col collapsed="false" customWidth="true" hidden="false" outlineLevel="0" max="4866" min="4866" style="175" width="18.29"/>
    <col collapsed="false" customWidth="true" hidden="false" outlineLevel="0" max="4867" min="4867" style="175" width="64.85"/>
    <col collapsed="false" customWidth="false" hidden="false" outlineLevel="0" max="4871" min="4868" style="175" width="9.14"/>
    <col collapsed="false" customWidth="true" hidden="false" outlineLevel="0" max="4872" min="4872" style="175" width="14.86"/>
    <col collapsed="false" customWidth="false" hidden="false" outlineLevel="0" max="5116" min="4873" style="175" width="9.14"/>
    <col collapsed="false" customWidth="true" hidden="false" outlineLevel="0" max="5117" min="5117" style="175" width="37.71"/>
    <col collapsed="false" customWidth="false" hidden="false" outlineLevel="0" max="5118" min="5118" style="175" width="9.14"/>
    <col collapsed="false" customWidth="true" hidden="false" outlineLevel="0" max="5119" min="5119" style="175" width="12.86"/>
    <col collapsed="false" customWidth="true" hidden="true" outlineLevel="0" max="5121" min="5120" style="175" width="11.53"/>
    <col collapsed="false" customWidth="true" hidden="false" outlineLevel="0" max="5122" min="5122" style="175" width="18.29"/>
    <col collapsed="false" customWidth="true" hidden="false" outlineLevel="0" max="5123" min="5123" style="175" width="64.85"/>
    <col collapsed="false" customWidth="false" hidden="false" outlineLevel="0" max="5127" min="5124" style="175" width="9.14"/>
    <col collapsed="false" customWidth="true" hidden="false" outlineLevel="0" max="5128" min="5128" style="175" width="14.86"/>
    <col collapsed="false" customWidth="false" hidden="false" outlineLevel="0" max="5372" min="5129" style="175" width="9.14"/>
    <col collapsed="false" customWidth="true" hidden="false" outlineLevel="0" max="5373" min="5373" style="175" width="37.71"/>
    <col collapsed="false" customWidth="false" hidden="false" outlineLevel="0" max="5374" min="5374" style="175" width="9.14"/>
    <col collapsed="false" customWidth="true" hidden="false" outlineLevel="0" max="5375" min="5375" style="175" width="12.86"/>
    <col collapsed="false" customWidth="true" hidden="true" outlineLevel="0" max="5377" min="5376" style="175" width="11.53"/>
    <col collapsed="false" customWidth="true" hidden="false" outlineLevel="0" max="5378" min="5378" style="175" width="18.29"/>
    <col collapsed="false" customWidth="true" hidden="false" outlineLevel="0" max="5379" min="5379" style="175" width="64.85"/>
    <col collapsed="false" customWidth="false" hidden="false" outlineLevel="0" max="5383" min="5380" style="175" width="9.14"/>
    <col collapsed="false" customWidth="true" hidden="false" outlineLevel="0" max="5384" min="5384" style="175" width="14.86"/>
    <col collapsed="false" customWidth="false" hidden="false" outlineLevel="0" max="5628" min="5385" style="175" width="9.14"/>
    <col collapsed="false" customWidth="true" hidden="false" outlineLevel="0" max="5629" min="5629" style="175" width="37.71"/>
    <col collapsed="false" customWidth="false" hidden="false" outlineLevel="0" max="5630" min="5630" style="175" width="9.14"/>
    <col collapsed="false" customWidth="true" hidden="false" outlineLevel="0" max="5631" min="5631" style="175" width="12.86"/>
    <col collapsed="false" customWidth="true" hidden="true" outlineLevel="0" max="5633" min="5632" style="175" width="11.53"/>
    <col collapsed="false" customWidth="true" hidden="false" outlineLevel="0" max="5634" min="5634" style="175" width="18.29"/>
    <col collapsed="false" customWidth="true" hidden="false" outlineLevel="0" max="5635" min="5635" style="175" width="64.85"/>
    <col collapsed="false" customWidth="false" hidden="false" outlineLevel="0" max="5639" min="5636" style="175" width="9.14"/>
    <col collapsed="false" customWidth="true" hidden="false" outlineLevel="0" max="5640" min="5640" style="175" width="14.86"/>
    <col collapsed="false" customWidth="false" hidden="false" outlineLevel="0" max="5884" min="5641" style="175" width="9.14"/>
    <col collapsed="false" customWidth="true" hidden="false" outlineLevel="0" max="5885" min="5885" style="175" width="37.71"/>
    <col collapsed="false" customWidth="false" hidden="false" outlineLevel="0" max="5886" min="5886" style="175" width="9.14"/>
    <col collapsed="false" customWidth="true" hidden="false" outlineLevel="0" max="5887" min="5887" style="175" width="12.86"/>
    <col collapsed="false" customWidth="true" hidden="true" outlineLevel="0" max="5889" min="5888" style="175" width="11.53"/>
    <col collapsed="false" customWidth="true" hidden="false" outlineLevel="0" max="5890" min="5890" style="175" width="18.29"/>
    <col collapsed="false" customWidth="true" hidden="false" outlineLevel="0" max="5891" min="5891" style="175" width="64.85"/>
    <col collapsed="false" customWidth="false" hidden="false" outlineLevel="0" max="5895" min="5892" style="175" width="9.14"/>
    <col collapsed="false" customWidth="true" hidden="false" outlineLevel="0" max="5896" min="5896" style="175" width="14.86"/>
    <col collapsed="false" customWidth="false" hidden="false" outlineLevel="0" max="6140" min="5897" style="175" width="9.14"/>
    <col collapsed="false" customWidth="true" hidden="false" outlineLevel="0" max="6141" min="6141" style="175" width="37.71"/>
    <col collapsed="false" customWidth="false" hidden="false" outlineLevel="0" max="6142" min="6142" style="175" width="9.14"/>
    <col collapsed="false" customWidth="true" hidden="false" outlineLevel="0" max="6143" min="6143" style="175" width="12.86"/>
    <col collapsed="false" customWidth="true" hidden="true" outlineLevel="0" max="6145" min="6144" style="175" width="11.53"/>
    <col collapsed="false" customWidth="true" hidden="false" outlineLevel="0" max="6146" min="6146" style="175" width="18.29"/>
    <col collapsed="false" customWidth="true" hidden="false" outlineLevel="0" max="6147" min="6147" style="175" width="64.85"/>
    <col collapsed="false" customWidth="false" hidden="false" outlineLevel="0" max="6151" min="6148" style="175" width="9.14"/>
    <col collapsed="false" customWidth="true" hidden="false" outlineLevel="0" max="6152" min="6152" style="175" width="14.86"/>
    <col collapsed="false" customWidth="false" hidden="false" outlineLevel="0" max="6396" min="6153" style="175" width="9.14"/>
    <col collapsed="false" customWidth="true" hidden="false" outlineLevel="0" max="6397" min="6397" style="175" width="37.71"/>
    <col collapsed="false" customWidth="false" hidden="false" outlineLevel="0" max="6398" min="6398" style="175" width="9.14"/>
    <col collapsed="false" customWidth="true" hidden="false" outlineLevel="0" max="6399" min="6399" style="175" width="12.86"/>
    <col collapsed="false" customWidth="true" hidden="true" outlineLevel="0" max="6401" min="6400" style="175" width="11.53"/>
    <col collapsed="false" customWidth="true" hidden="false" outlineLevel="0" max="6402" min="6402" style="175" width="18.29"/>
    <col collapsed="false" customWidth="true" hidden="false" outlineLevel="0" max="6403" min="6403" style="175" width="64.85"/>
    <col collapsed="false" customWidth="false" hidden="false" outlineLevel="0" max="6407" min="6404" style="175" width="9.14"/>
    <col collapsed="false" customWidth="true" hidden="false" outlineLevel="0" max="6408" min="6408" style="175" width="14.86"/>
    <col collapsed="false" customWidth="false" hidden="false" outlineLevel="0" max="6652" min="6409" style="175" width="9.14"/>
    <col collapsed="false" customWidth="true" hidden="false" outlineLevel="0" max="6653" min="6653" style="175" width="37.71"/>
    <col collapsed="false" customWidth="false" hidden="false" outlineLevel="0" max="6654" min="6654" style="175" width="9.14"/>
    <col collapsed="false" customWidth="true" hidden="false" outlineLevel="0" max="6655" min="6655" style="175" width="12.86"/>
    <col collapsed="false" customWidth="true" hidden="true" outlineLevel="0" max="6657" min="6656" style="175" width="11.53"/>
    <col collapsed="false" customWidth="true" hidden="false" outlineLevel="0" max="6658" min="6658" style="175" width="18.29"/>
    <col collapsed="false" customWidth="true" hidden="false" outlineLevel="0" max="6659" min="6659" style="175" width="64.85"/>
    <col collapsed="false" customWidth="false" hidden="false" outlineLevel="0" max="6663" min="6660" style="175" width="9.14"/>
    <col collapsed="false" customWidth="true" hidden="false" outlineLevel="0" max="6664" min="6664" style="175" width="14.86"/>
    <col collapsed="false" customWidth="false" hidden="false" outlineLevel="0" max="6908" min="6665" style="175" width="9.14"/>
    <col collapsed="false" customWidth="true" hidden="false" outlineLevel="0" max="6909" min="6909" style="175" width="37.71"/>
    <col collapsed="false" customWidth="false" hidden="false" outlineLevel="0" max="6910" min="6910" style="175" width="9.14"/>
    <col collapsed="false" customWidth="true" hidden="false" outlineLevel="0" max="6911" min="6911" style="175" width="12.86"/>
    <col collapsed="false" customWidth="true" hidden="true" outlineLevel="0" max="6913" min="6912" style="175" width="11.53"/>
    <col collapsed="false" customWidth="true" hidden="false" outlineLevel="0" max="6914" min="6914" style="175" width="18.29"/>
    <col collapsed="false" customWidth="true" hidden="false" outlineLevel="0" max="6915" min="6915" style="175" width="64.85"/>
    <col collapsed="false" customWidth="false" hidden="false" outlineLevel="0" max="6919" min="6916" style="175" width="9.14"/>
    <col collapsed="false" customWidth="true" hidden="false" outlineLevel="0" max="6920" min="6920" style="175" width="14.86"/>
    <col collapsed="false" customWidth="false" hidden="false" outlineLevel="0" max="7164" min="6921" style="175" width="9.14"/>
    <col collapsed="false" customWidth="true" hidden="false" outlineLevel="0" max="7165" min="7165" style="175" width="37.71"/>
    <col collapsed="false" customWidth="false" hidden="false" outlineLevel="0" max="7166" min="7166" style="175" width="9.14"/>
    <col collapsed="false" customWidth="true" hidden="false" outlineLevel="0" max="7167" min="7167" style="175" width="12.86"/>
    <col collapsed="false" customWidth="true" hidden="true" outlineLevel="0" max="7169" min="7168" style="175" width="11.53"/>
    <col collapsed="false" customWidth="true" hidden="false" outlineLevel="0" max="7170" min="7170" style="175" width="18.29"/>
    <col collapsed="false" customWidth="true" hidden="false" outlineLevel="0" max="7171" min="7171" style="175" width="64.85"/>
    <col collapsed="false" customWidth="false" hidden="false" outlineLevel="0" max="7175" min="7172" style="175" width="9.14"/>
    <col collapsed="false" customWidth="true" hidden="false" outlineLevel="0" max="7176" min="7176" style="175" width="14.86"/>
    <col collapsed="false" customWidth="false" hidden="false" outlineLevel="0" max="7420" min="7177" style="175" width="9.14"/>
    <col collapsed="false" customWidth="true" hidden="false" outlineLevel="0" max="7421" min="7421" style="175" width="37.71"/>
    <col collapsed="false" customWidth="false" hidden="false" outlineLevel="0" max="7422" min="7422" style="175" width="9.14"/>
    <col collapsed="false" customWidth="true" hidden="false" outlineLevel="0" max="7423" min="7423" style="175" width="12.86"/>
    <col collapsed="false" customWidth="true" hidden="true" outlineLevel="0" max="7425" min="7424" style="175" width="11.53"/>
    <col collapsed="false" customWidth="true" hidden="false" outlineLevel="0" max="7426" min="7426" style="175" width="18.29"/>
    <col collapsed="false" customWidth="true" hidden="false" outlineLevel="0" max="7427" min="7427" style="175" width="64.85"/>
    <col collapsed="false" customWidth="false" hidden="false" outlineLevel="0" max="7431" min="7428" style="175" width="9.14"/>
    <col collapsed="false" customWidth="true" hidden="false" outlineLevel="0" max="7432" min="7432" style="175" width="14.86"/>
    <col collapsed="false" customWidth="false" hidden="false" outlineLevel="0" max="7676" min="7433" style="175" width="9.14"/>
    <col collapsed="false" customWidth="true" hidden="false" outlineLevel="0" max="7677" min="7677" style="175" width="37.71"/>
    <col collapsed="false" customWidth="false" hidden="false" outlineLevel="0" max="7678" min="7678" style="175" width="9.14"/>
    <col collapsed="false" customWidth="true" hidden="false" outlineLevel="0" max="7679" min="7679" style="175" width="12.86"/>
    <col collapsed="false" customWidth="true" hidden="true" outlineLevel="0" max="7681" min="7680" style="175" width="11.53"/>
    <col collapsed="false" customWidth="true" hidden="false" outlineLevel="0" max="7682" min="7682" style="175" width="18.29"/>
    <col collapsed="false" customWidth="true" hidden="false" outlineLevel="0" max="7683" min="7683" style="175" width="64.85"/>
    <col collapsed="false" customWidth="false" hidden="false" outlineLevel="0" max="7687" min="7684" style="175" width="9.14"/>
    <col collapsed="false" customWidth="true" hidden="false" outlineLevel="0" max="7688" min="7688" style="175" width="14.86"/>
    <col collapsed="false" customWidth="false" hidden="false" outlineLevel="0" max="7932" min="7689" style="175" width="9.14"/>
    <col collapsed="false" customWidth="true" hidden="false" outlineLevel="0" max="7933" min="7933" style="175" width="37.71"/>
    <col collapsed="false" customWidth="false" hidden="false" outlineLevel="0" max="7934" min="7934" style="175" width="9.14"/>
    <col collapsed="false" customWidth="true" hidden="false" outlineLevel="0" max="7935" min="7935" style="175" width="12.86"/>
    <col collapsed="false" customWidth="true" hidden="true" outlineLevel="0" max="7937" min="7936" style="175" width="11.53"/>
    <col collapsed="false" customWidth="true" hidden="false" outlineLevel="0" max="7938" min="7938" style="175" width="18.29"/>
    <col collapsed="false" customWidth="true" hidden="false" outlineLevel="0" max="7939" min="7939" style="175" width="64.85"/>
    <col collapsed="false" customWidth="false" hidden="false" outlineLevel="0" max="7943" min="7940" style="175" width="9.14"/>
    <col collapsed="false" customWidth="true" hidden="false" outlineLevel="0" max="7944" min="7944" style="175" width="14.86"/>
    <col collapsed="false" customWidth="false" hidden="false" outlineLevel="0" max="8188" min="7945" style="175" width="9.14"/>
    <col collapsed="false" customWidth="true" hidden="false" outlineLevel="0" max="8189" min="8189" style="175" width="37.71"/>
    <col collapsed="false" customWidth="false" hidden="false" outlineLevel="0" max="8190" min="8190" style="175" width="9.14"/>
    <col collapsed="false" customWidth="true" hidden="false" outlineLevel="0" max="8191" min="8191" style="175" width="12.86"/>
    <col collapsed="false" customWidth="true" hidden="true" outlineLevel="0" max="8193" min="8192" style="175" width="11.53"/>
    <col collapsed="false" customWidth="true" hidden="false" outlineLevel="0" max="8194" min="8194" style="175" width="18.29"/>
    <col collapsed="false" customWidth="true" hidden="false" outlineLevel="0" max="8195" min="8195" style="175" width="64.85"/>
    <col collapsed="false" customWidth="false" hidden="false" outlineLevel="0" max="8199" min="8196" style="175" width="9.14"/>
    <col collapsed="false" customWidth="true" hidden="false" outlineLevel="0" max="8200" min="8200" style="175" width="14.86"/>
    <col collapsed="false" customWidth="false" hidden="false" outlineLevel="0" max="8444" min="8201" style="175" width="9.14"/>
    <col collapsed="false" customWidth="true" hidden="false" outlineLevel="0" max="8445" min="8445" style="175" width="37.71"/>
    <col collapsed="false" customWidth="false" hidden="false" outlineLevel="0" max="8446" min="8446" style="175" width="9.14"/>
    <col collapsed="false" customWidth="true" hidden="false" outlineLevel="0" max="8447" min="8447" style="175" width="12.86"/>
    <col collapsed="false" customWidth="true" hidden="true" outlineLevel="0" max="8449" min="8448" style="175" width="11.53"/>
    <col collapsed="false" customWidth="true" hidden="false" outlineLevel="0" max="8450" min="8450" style="175" width="18.29"/>
    <col collapsed="false" customWidth="true" hidden="false" outlineLevel="0" max="8451" min="8451" style="175" width="64.85"/>
    <col collapsed="false" customWidth="false" hidden="false" outlineLevel="0" max="8455" min="8452" style="175" width="9.14"/>
    <col collapsed="false" customWidth="true" hidden="false" outlineLevel="0" max="8456" min="8456" style="175" width="14.86"/>
    <col collapsed="false" customWidth="false" hidden="false" outlineLevel="0" max="8700" min="8457" style="175" width="9.14"/>
    <col collapsed="false" customWidth="true" hidden="false" outlineLevel="0" max="8701" min="8701" style="175" width="37.71"/>
    <col collapsed="false" customWidth="false" hidden="false" outlineLevel="0" max="8702" min="8702" style="175" width="9.14"/>
    <col collapsed="false" customWidth="true" hidden="false" outlineLevel="0" max="8703" min="8703" style="175" width="12.86"/>
    <col collapsed="false" customWidth="true" hidden="true" outlineLevel="0" max="8705" min="8704" style="175" width="11.53"/>
    <col collapsed="false" customWidth="true" hidden="false" outlineLevel="0" max="8706" min="8706" style="175" width="18.29"/>
    <col collapsed="false" customWidth="true" hidden="false" outlineLevel="0" max="8707" min="8707" style="175" width="64.85"/>
    <col collapsed="false" customWidth="false" hidden="false" outlineLevel="0" max="8711" min="8708" style="175" width="9.14"/>
    <col collapsed="false" customWidth="true" hidden="false" outlineLevel="0" max="8712" min="8712" style="175" width="14.86"/>
    <col collapsed="false" customWidth="false" hidden="false" outlineLevel="0" max="8956" min="8713" style="175" width="9.14"/>
    <col collapsed="false" customWidth="true" hidden="false" outlineLevel="0" max="8957" min="8957" style="175" width="37.71"/>
    <col collapsed="false" customWidth="false" hidden="false" outlineLevel="0" max="8958" min="8958" style="175" width="9.14"/>
    <col collapsed="false" customWidth="true" hidden="false" outlineLevel="0" max="8959" min="8959" style="175" width="12.86"/>
    <col collapsed="false" customWidth="true" hidden="true" outlineLevel="0" max="8961" min="8960" style="175" width="11.53"/>
    <col collapsed="false" customWidth="true" hidden="false" outlineLevel="0" max="8962" min="8962" style="175" width="18.29"/>
    <col collapsed="false" customWidth="true" hidden="false" outlineLevel="0" max="8963" min="8963" style="175" width="64.85"/>
    <col collapsed="false" customWidth="false" hidden="false" outlineLevel="0" max="8967" min="8964" style="175" width="9.14"/>
    <col collapsed="false" customWidth="true" hidden="false" outlineLevel="0" max="8968" min="8968" style="175" width="14.86"/>
    <col collapsed="false" customWidth="false" hidden="false" outlineLevel="0" max="9212" min="8969" style="175" width="9.14"/>
    <col collapsed="false" customWidth="true" hidden="false" outlineLevel="0" max="9213" min="9213" style="175" width="37.71"/>
    <col collapsed="false" customWidth="false" hidden="false" outlineLevel="0" max="9214" min="9214" style="175" width="9.14"/>
    <col collapsed="false" customWidth="true" hidden="false" outlineLevel="0" max="9215" min="9215" style="175" width="12.86"/>
    <col collapsed="false" customWidth="true" hidden="true" outlineLevel="0" max="9217" min="9216" style="175" width="11.53"/>
    <col collapsed="false" customWidth="true" hidden="false" outlineLevel="0" max="9218" min="9218" style="175" width="18.29"/>
    <col collapsed="false" customWidth="true" hidden="false" outlineLevel="0" max="9219" min="9219" style="175" width="64.85"/>
    <col collapsed="false" customWidth="false" hidden="false" outlineLevel="0" max="9223" min="9220" style="175" width="9.14"/>
    <col collapsed="false" customWidth="true" hidden="false" outlineLevel="0" max="9224" min="9224" style="175" width="14.86"/>
    <col collapsed="false" customWidth="false" hidden="false" outlineLevel="0" max="9468" min="9225" style="175" width="9.14"/>
    <col collapsed="false" customWidth="true" hidden="false" outlineLevel="0" max="9469" min="9469" style="175" width="37.71"/>
    <col collapsed="false" customWidth="false" hidden="false" outlineLevel="0" max="9470" min="9470" style="175" width="9.14"/>
    <col collapsed="false" customWidth="true" hidden="false" outlineLevel="0" max="9471" min="9471" style="175" width="12.86"/>
    <col collapsed="false" customWidth="true" hidden="true" outlineLevel="0" max="9473" min="9472" style="175" width="11.53"/>
    <col collapsed="false" customWidth="true" hidden="false" outlineLevel="0" max="9474" min="9474" style="175" width="18.29"/>
    <col collapsed="false" customWidth="true" hidden="false" outlineLevel="0" max="9475" min="9475" style="175" width="64.85"/>
    <col collapsed="false" customWidth="false" hidden="false" outlineLevel="0" max="9479" min="9476" style="175" width="9.14"/>
    <col collapsed="false" customWidth="true" hidden="false" outlineLevel="0" max="9480" min="9480" style="175" width="14.86"/>
    <col collapsed="false" customWidth="false" hidden="false" outlineLevel="0" max="9724" min="9481" style="175" width="9.14"/>
    <col collapsed="false" customWidth="true" hidden="false" outlineLevel="0" max="9725" min="9725" style="175" width="37.71"/>
    <col collapsed="false" customWidth="false" hidden="false" outlineLevel="0" max="9726" min="9726" style="175" width="9.14"/>
    <col collapsed="false" customWidth="true" hidden="false" outlineLevel="0" max="9727" min="9727" style="175" width="12.86"/>
    <col collapsed="false" customWidth="true" hidden="true" outlineLevel="0" max="9729" min="9728" style="175" width="11.53"/>
    <col collapsed="false" customWidth="true" hidden="false" outlineLevel="0" max="9730" min="9730" style="175" width="18.29"/>
    <col collapsed="false" customWidth="true" hidden="false" outlineLevel="0" max="9731" min="9731" style="175" width="64.85"/>
    <col collapsed="false" customWidth="false" hidden="false" outlineLevel="0" max="9735" min="9732" style="175" width="9.14"/>
    <col collapsed="false" customWidth="true" hidden="false" outlineLevel="0" max="9736" min="9736" style="175" width="14.86"/>
    <col collapsed="false" customWidth="false" hidden="false" outlineLevel="0" max="9980" min="9737" style="175" width="9.14"/>
    <col collapsed="false" customWidth="true" hidden="false" outlineLevel="0" max="9981" min="9981" style="175" width="37.71"/>
    <col collapsed="false" customWidth="false" hidden="false" outlineLevel="0" max="9982" min="9982" style="175" width="9.14"/>
    <col collapsed="false" customWidth="true" hidden="false" outlineLevel="0" max="9983" min="9983" style="175" width="12.86"/>
    <col collapsed="false" customWidth="true" hidden="true" outlineLevel="0" max="9985" min="9984" style="175" width="11.53"/>
    <col collapsed="false" customWidth="true" hidden="false" outlineLevel="0" max="9986" min="9986" style="175" width="18.29"/>
    <col collapsed="false" customWidth="true" hidden="false" outlineLevel="0" max="9987" min="9987" style="175" width="64.85"/>
    <col collapsed="false" customWidth="false" hidden="false" outlineLevel="0" max="9991" min="9988" style="175" width="9.14"/>
    <col collapsed="false" customWidth="true" hidden="false" outlineLevel="0" max="9992" min="9992" style="175" width="14.86"/>
    <col collapsed="false" customWidth="false" hidden="false" outlineLevel="0" max="10236" min="9993" style="175" width="9.14"/>
    <col collapsed="false" customWidth="true" hidden="false" outlineLevel="0" max="10237" min="10237" style="175" width="37.71"/>
    <col collapsed="false" customWidth="false" hidden="false" outlineLevel="0" max="10238" min="10238" style="175" width="9.14"/>
    <col collapsed="false" customWidth="true" hidden="false" outlineLevel="0" max="10239" min="10239" style="175" width="12.86"/>
    <col collapsed="false" customWidth="true" hidden="true" outlineLevel="0" max="10241" min="10240" style="175" width="11.53"/>
    <col collapsed="false" customWidth="true" hidden="false" outlineLevel="0" max="10242" min="10242" style="175" width="18.29"/>
    <col collapsed="false" customWidth="true" hidden="false" outlineLevel="0" max="10243" min="10243" style="175" width="64.85"/>
    <col collapsed="false" customWidth="false" hidden="false" outlineLevel="0" max="10247" min="10244" style="175" width="9.14"/>
    <col collapsed="false" customWidth="true" hidden="false" outlineLevel="0" max="10248" min="10248" style="175" width="14.86"/>
    <col collapsed="false" customWidth="false" hidden="false" outlineLevel="0" max="10492" min="10249" style="175" width="9.14"/>
    <col collapsed="false" customWidth="true" hidden="false" outlineLevel="0" max="10493" min="10493" style="175" width="37.71"/>
    <col collapsed="false" customWidth="false" hidden="false" outlineLevel="0" max="10494" min="10494" style="175" width="9.14"/>
    <col collapsed="false" customWidth="true" hidden="false" outlineLevel="0" max="10495" min="10495" style="175" width="12.86"/>
    <col collapsed="false" customWidth="true" hidden="true" outlineLevel="0" max="10497" min="10496" style="175" width="11.53"/>
    <col collapsed="false" customWidth="true" hidden="false" outlineLevel="0" max="10498" min="10498" style="175" width="18.29"/>
    <col collapsed="false" customWidth="true" hidden="false" outlineLevel="0" max="10499" min="10499" style="175" width="64.85"/>
    <col collapsed="false" customWidth="false" hidden="false" outlineLevel="0" max="10503" min="10500" style="175" width="9.14"/>
    <col collapsed="false" customWidth="true" hidden="false" outlineLevel="0" max="10504" min="10504" style="175" width="14.86"/>
    <col collapsed="false" customWidth="false" hidden="false" outlineLevel="0" max="10748" min="10505" style="175" width="9.14"/>
    <col collapsed="false" customWidth="true" hidden="false" outlineLevel="0" max="10749" min="10749" style="175" width="37.71"/>
    <col collapsed="false" customWidth="false" hidden="false" outlineLevel="0" max="10750" min="10750" style="175" width="9.14"/>
    <col collapsed="false" customWidth="true" hidden="false" outlineLevel="0" max="10751" min="10751" style="175" width="12.86"/>
    <col collapsed="false" customWidth="true" hidden="true" outlineLevel="0" max="10753" min="10752" style="175" width="11.53"/>
    <col collapsed="false" customWidth="true" hidden="false" outlineLevel="0" max="10754" min="10754" style="175" width="18.29"/>
    <col collapsed="false" customWidth="true" hidden="false" outlineLevel="0" max="10755" min="10755" style="175" width="64.85"/>
    <col collapsed="false" customWidth="false" hidden="false" outlineLevel="0" max="10759" min="10756" style="175" width="9.14"/>
    <col collapsed="false" customWidth="true" hidden="false" outlineLevel="0" max="10760" min="10760" style="175" width="14.86"/>
    <col collapsed="false" customWidth="false" hidden="false" outlineLevel="0" max="11004" min="10761" style="175" width="9.14"/>
    <col collapsed="false" customWidth="true" hidden="false" outlineLevel="0" max="11005" min="11005" style="175" width="37.71"/>
    <col collapsed="false" customWidth="false" hidden="false" outlineLevel="0" max="11006" min="11006" style="175" width="9.14"/>
    <col collapsed="false" customWidth="true" hidden="false" outlineLevel="0" max="11007" min="11007" style="175" width="12.86"/>
    <col collapsed="false" customWidth="true" hidden="true" outlineLevel="0" max="11009" min="11008" style="175" width="11.53"/>
    <col collapsed="false" customWidth="true" hidden="false" outlineLevel="0" max="11010" min="11010" style="175" width="18.29"/>
    <col collapsed="false" customWidth="true" hidden="false" outlineLevel="0" max="11011" min="11011" style="175" width="64.85"/>
    <col collapsed="false" customWidth="false" hidden="false" outlineLevel="0" max="11015" min="11012" style="175" width="9.14"/>
    <col collapsed="false" customWidth="true" hidden="false" outlineLevel="0" max="11016" min="11016" style="175" width="14.86"/>
    <col collapsed="false" customWidth="false" hidden="false" outlineLevel="0" max="11260" min="11017" style="175" width="9.14"/>
    <col collapsed="false" customWidth="true" hidden="false" outlineLevel="0" max="11261" min="11261" style="175" width="37.71"/>
    <col collapsed="false" customWidth="false" hidden="false" outlineLevel="0" max="11262" min="11262" style="175" width="9.14"/>
    <col collapsed="false" customWidth="true" hidden="false" outlineLevel="0" max="11263" min="11263" style="175" width="12.86"/>
    <col collapsed="false" customWidth="true" hidden="true" outlineLevel="0" max="11265" min="11264" style="175" width="11.53"/>
    <col collapsed="false" customWidth="true" hidden="false" outlineLevel="0" max="11266" min="11266" style="175" width="18.29"/>
    <col collapsed="false" customWidth="true" hidden="false" outlineLevel="0" max="11267" min="11267" style="175" width="64.85"/>
    <col collapsed="false" customWidth="false" hidden="false" outlineLevel="0" max="11271" min="11268" style="175" width="9.14"/>
    <col collapsed="false" customWidth="true" hidden="false" outlineLevel="0" max="11272" min="11272" style="175" width="14.86"/>
    <col collapsed="false" customWidth="false" hidden="false" outlineLevel="0" max="11516" min="11273" style="175" width="9.14"/>
    <col collapsed="false" customWidth="true" hidden="false" outlineLevel="0" max="11517" min="11517" style="175" width="37.71"/>
    <col collapsed="false" customWidth="false" hidden="false" outlineLevel="0" max="11518" min="11518" style="175" width="9.14"/>
    <col collapsed="false" customWidth="true" hidden="false" outlineLevel="0" max="11519" min="11519" style="175" width="12.86"/>
    <col collapsed="false" customWidth="true" hidden="true" outlineLevel="0" max="11521" min="11520" style="175" width="11.53"/>
    <col collapsed="false" customWidth="true" hidden="false" outlineLevel="0" max="11522" min="11522" style="175" width="18.29"/>
    <col collapsed="false" customWidth="true" hidden="false" outlineLevel="0" max="11523" min="11523" style="175" width="64.85"/>
    <col collapsed="false" customWidth="false" hidden="false" outlineLevel="0" max="11527" min="11524" style="175" width="9.14"/>
    <col collapsed="false" customWidth="true" hidden="false" outlineLevel="0" max="11528" min="11528" style="175" width="14.86"/>
    <col collapsed="false" customWidth="false" hidden="false" outlineLevel="0" max="11772" min="11529" style="175" width="9.14"/>
    <col collapsed="false" customWidth="true" hidden="false" outlineLevel="0" max="11773" min="11773" style="175" width="37.71"/>
    <col collapsed="false" customWidth="false" hidden="false" outlineLevel="0" max="11774" min="11774" style="175" width="9.14"/>
    <col collapsed="false" customWidth="true" hidden="false" outlineLevel="0" max="11775" min="11775" style="175" width="12.86"/>
    <col collapsed="false" customWidth="true" hidden="true" outlineLevel="0" max="11777" min="11776" style="175" width="11.53"/>
    <col collapsed="false" customWidth="true" hidden="false" outlineLevel="0" max="11778" min="11778" style="175" width="18.29"/>
    <col collapsed="false" customWidth="true" hidden="false" outlineLevel="0" max="11779" min="11779" style="175" width="64.85"/>
    <col collapsed="false" customWidth="false" hidden="false" outlineLevel="0" max="11783" min="11780" style="175" width="9.14"/>
    <col collapsed="false" customWidth="true" hidden="false" outlineLevel="0" max="11784" min="11784" style="175" width="14.86"/>
    <col collapsed="false" customWidth="false" hidden="false" outlineLevel="0" max="12028" min="11785" style="175" width="9.14"/>
    <col collapsed="false" customWidth="true" hidden="false" outlineLevel="0" max="12029" min="12029" style="175" width="37.71"/>
    <col collapsed="false" customWidth="false" hidden="false" outlineLevel="0" max="12030" min="12030" style="175" width="9.14"/>
    <col collapsed="false" customWidth="true" hidden="false" outlineLevel="0" max="12031" min="12031" style="175" width="12.86"/>
    <col collapsed="false" customWidth="true" hidden="true" outlineLevel="0" max="12033" min="12032" style="175" width="11.53"/>
    <col collapsed="false" customWidth="true" hidden="false" outlineLevel="0" max="12034" min="12034" style="175" width="18.29"/>
    <col collapsed="false" customWidth="true" hidden="false" outlineLevel="0" max="12035" min="12035" style="175" width="64.85"/>
    <col collapsed="false" customWidth="false" hidden="false" outlineLevel="0" max="12039" min="12036" style="175" width="9.14"/>
    <col collapsed="false" customWidth="true" hidden="false" outlineLevel="0" max="12040" min="12040" style="175" width="14.86"/>
    <col collapsed="false" customWidth="false" hidden="false" outlineLevel="0" max="12284" min="12041" style="175" width="9.14"/>
    <col collapsed="false" customWidth="true" hidden="false" outlineLevel="0" max="12285" min="12285" style="175" width="37.71"/>
    <col collapsed="false" customWidth="false" hidden="false" outlineLevel="0" max="12286" min="12286" style="175" width="9.14"/>
    <col collapsed="false" customWidth="true" hidden="false" outlineLevel="0" max="12287" min="12287" style="175" width="12.86"/>
    <col collapsed="false" customWidth="true" hidden="true" outlineLevel="0" max="12289" min="12288" style="175" width="11.53"/>
    <col collapsed="false" customWidth="true" hidden="false" outlineLevel="0" max="12290" min="12290" style="175" width="18.29"/>
    <col collapsed="false" customWidth="true" hidden="false" outlineLevel="0" max="12291" min="12291" style="175" width="64.85"/>
    <col collapsed="false" customWidth="false" hidden="false" outlineLevel="0" max="12295" min="12292" style="175" width="9.14"/>
    <col collapsed="false" customWidth="true" hidden="false" outlineLevel="0" max="12296" min="12296" style="175" width="14.86"/>
    <col collapsed="false" customWidth="false" hidden="false" outlineLevel="0" max="12540" min="12297" style="175" width="9.14"/>
    <col collapsed="false" customWidth="true" hidden="false" outlineLevel="0" max="12541" min="12541" style="175" width="37.71"/>
    <col collapsed="false" customWidth="false" hidden="false" outlineLevel="0" max="12542" min="12542" style="175" width="9.14"/>
    <col collapsed="false" customWidth="true" hidden="false" outlineLevel="0" max="12543" min="12543" style="175" width="12.86"/>
    <col collapsed="false" customWidth="true" hidden="true" outlineLevel="0" max="12545" min="12544" style="175" width="11.53"/>
    <col collapsed="false" customWidth="true" hidden="false" outlineLevel="0" max="12546" min="12546" style="175" width="18.29"/>
    <col collapsed="false" customWidth="true" hidden="false" outlineLevel="0" max="12547" min="12547" style="175" width="64.85"/>
    <col collapsed="false" customWidth="false" hidden="false" outlineLevel="0" max="12551" min="12548" style="175" width="9.14"/>
    <col collapsed="false" customWidth="true" hidden="false" outlineLevel="0" max="12552" min="12552" style="175" width="14.86"/>
    <col collapsed="false" customWidth="false" hidden="false" outlineLevel="0" max="12796" min="12553" style="175" width="9.14"/>
    <col collapsed="false" customWidth="true" hidden="false" outlineLevel="0" max="12797" min="12797" style="175" width="37.71"/>
    <col collapsed="false" customWidth="false" hidden="false" outlineLevel="0" max="12798" min="12798" style="175" width="9.14"/>
    <col collapsed="false" customWidth="true" hidden="false" outlineLevel="0" max="12799" min="12799" style="175" width="12.86"/>
    <col collapsed="false" customWidth="true" hidden="true" outlineLevel="0" max="12801" min="12800" style="175" width="11.53"/>
    <col collapsed="false" customWidth="true" hidden="false" outlineLevel="0" max="12802" min="12802" style="175" width="18.29"/>
    <col collapsed="false" customWidth="true" hidden="false" outlineLevel="0" max="12803" min="12803" style="175" width="64.85"/>
    <col collapsed="false" customWidth="false" hidden="false" outlineLevel="0" max="12807" min="12804" style="175" width="9.14"/>
    <col collapsed="false" customWidth="true" hidden="false" outlineLevel="0" max="12808" min="12808" style="175" width="14.86"/>
    <col collapsed="false" customWidth="false" hidden="false" outlineLevel="0" max="13052" min="12809" style="175" width="9.14"/>
    <col collapsed="false" customWidth="true" hidden="false" outlineLevel="0" max="13053" min="13053" style="175" width="37.71"/>
    <col collapsed="false" customWidth="false" hidden="false" outlineLevel="0" max="13054" min="13054" style="175" width="9.14"/>
    <col collapsed="false" customWidth="true" hidden="false" outlineLevel="0" max="13055" min="13055" style="175" width="12.86"/>
    <col collapsed="false" customWidth="true" hidden="true" outlineLevel="0" max="13057" min="13056" style="175" width="11.53"/>
    <col collapsed="false" customWidth="true" hidden="false" outlineLevel="0" max="13058" min="13058" style="175" width="18.29"/>
    <col collapsed="false" customWidth="true" hidden="false" outlineLevel="0" max="13059" min="13059" style="175" width="64.85"/>
    <col collapsed="false" customWidth="false" hidden="false" outlineLevel="0" max="13063" min="13060" style="175" width="9.14"/>
    <col collapsed="false" customWidth="true" hidden="false" outlineLevel="0" max="13064" min="13064" style="175" width="14.86"/>
    <col collapsed="false" customWidth="false" hidden="false" outlineLevel="0" max="13308" min="13065" style="175" width="9.14"/>
    <col collapsed="false" customWidth="true" hidden="false" outlineLevel="0" max="13309" min="13309" style="175" width="37.71"/>
    <col collapsed="false" customWidth="false" hidden="false" outlineLevel="0" max="13310" min="13310" style="175" width="9.14"/>
    <col collapsed="false" customWidth="true" hidden="false" outlineLevel="0" max="13311" min="13311" style="175" width="12.86"/>
    <col collapsed="false" customWidth="true" hidden="true" outlineLevel="0" max="13313" min="13312" style="175" width="11.53"/>
    <col collapsed="false" customWidth="true" hidden="false" outlineLevel="0" max="13314" min="13314" style="175" width="18.29"/>
    <col collapsed="false" customWidth="true" hidden="false" outlineLevel="0" max="13315" min="13315" style="175" width="64.85"/>
    <col collapsed="false" customWidth="false" hidden="false" outlineLevel="0" max="13319" min="13316" style="175" width="9.14"/>
    <col collapsed="false" customWidth="true" hidden="false" outlineLevel="0" max="13320" min="13320" style="175" width="14.86"/>
    <col collapsed="false" customWidth="false" hidden="false" outlineLevel="0" max="13564" min="13321" style="175" width="9.14"/>
    <col collapsed="false" customWidth="true" hidden="false" outlineLevel="0" max="13565" min="13565" style="175" width="37.71"/>
    <col collapsed="false" customWidth="false" hidden="false" outlineLevel="0" max="13566" min="13566" style="175" width="9.14"/>
    <col collapsed="false" customWidth="true" hidden="false" outlineLevel="0" max="13567" min="13567" style="175" width="12.86"/>
    <col collapsed="false" customWidth="true" hidden="true" outlineLevel="0" max="13569" min="13568" style="175" width="11.53"/>
    <col collapsed="false" customWidth="true" hidden="false" outlineLevel="0" max="13570" min="13570" style="175" width="18.29"/>
    <col collapsed="false" customWidth="true" hidden="false" outlineLevel="0" max="13571" min="13571" style="175" width="64.85"/>
    <col collapsed="false" customWidth="false" hidden="false" outlineLevel="0" max="13575" min="13572" style="175" width="9.14"/>
    <col collapsed="false" customWidth="true" hidden="false" outlineLevel="0" max="13576" min="13576" style="175" width="14.86"/>
    <col collapsed="false" customWidth="false" hidden="false" outlineLevel="0" max="13820" min="13577" style="175" width="9.14"/>
    <col collapsed="false" customWidth="true" hidden="false" outlineLevel="0" max="13821" min="13821" style="175" width="37.71"/>
    <col collapsed="false" customWidth="false" hidden="false" outlineLevel="0" max="13822" min="13822" style="175" width="9.14"/>
    <col collapsed="false" customWidth="true" hidden="false" outlineLevel="0" max="13823" min="13823" style="175" width="12.86"/>
    <col collapsed="false" customWidth="true" hidden="true" outlineLevel="0" max="13825" min="13824" style="175" width="11.53"/>
    <col collapsed="false" customWidth="true" hidden="false" outlineLevel="0" max="13826" min="13826" style="175" width="18.29"/>
    <col collapsed="false" customWidth="true" hidden="false" outlineLevel="0" max="13827" min="13827" style="175" width="64.85"/>
    <col collapsed="false" customWidth="false" hidden="false" outlineLevel="0" max="13831" min="13828" style="175" width="9.14"/>
    <col collapsed="false" customWidth="true" hidden="false" outlineLevel="0" max="13832" min="13832" style="175" width="14.86"/>
    <col collapsed="false" customWidth="false" hidden="false" outlineLevel="0" max="14076" min="13833" style="175" width="9.14"/>
    <col collapsed="false" customWidth="true" hidden="false" outlineLevel="0" max="14077" min="14077" style="175" width="37.71"/>
    <col collapsed="false" customWidth="false" hidden="false" outlineLevel="0" max="14078" min="14078" style="175" width="9.14"/>
    <col collapsed="false" customWidth="true" hidden="false" outlineLevel="0" max="14079" min="14079" style="175" width="12.86"/>
    <col collapsed="false" customWidth="true" hidden="true" outlineLevel="0" max="14081" min="14080" style="175" width="11.53"/>
    <col collapsed="false" customWidth="true" hidden="false" outlineLevel="0" max="14082" min="14082" style="175" width="18.29"/>
    <col collapsed="false" customWidth="true" hidden="false" outlineLevel="0" max="14083" min="14083" style="175" width="64.85"/>
    <col collapsed="false" customWidth="false" hidden="false" outlineLevel="0" max="14087" min="14084" style="175" width="9.14"/>
    <col collapsed="false" customWidth="true" hidden="false" outlineLevel="0" max="14088" min="14088" style="175" width="14.86"/>
    <col collapsed="false" customWidth="false" hidden="false" outlineLevel="0" max="14332" min="14089" style="175" width="9.14"/>
    <col collapsed="false" customWidth="true" hidden="false" outlineLevel="0" max="14333" min="14333" style="175" width="37.71"/>
    <col collapsed="false" customWidth="false" hidden="false" outlineLevel="0" max="14334" min="14334" style="175" width="9.14"/>
    <col collapsed="false" customWidth="true" hidden="false" outlineLevel="0" max="14335" min="14335" style="175" width="12.86"/>
    <col collapsed="false" customWidth="true" hidden="true" outlineLevel="0" max="14337" min="14336" style="175" width="11.53"/>
    <col collapsed="false" customWidth="true" hidden="false" outlineLevel="0" max="14338" min="14338" style="175" width="18.29"/>
    <col collapsed="false" customWidth="true" hidden="false" outlineLevel="0" max="14339" min="14339" style="175" width="64.85"/>
    <col collapsed="false" customWidth="false" hidden="false" outlineLevel="0" max="14343" min="14340" style="175" width="9.14"/>
    <col collapsed="false" customWidth="true" hidden="false" outlineLevel="0" max="14344" min="14344" style="175" width="14.86"/>
    <col collapsed="false" customWidth="false" hidden="false" outlineLevel="0" max="14588" min="14345" style="175" width="9.14"/>
    <col collapsed="false" customWidth="true" hidden="false" outlineLevel="0" max="14589" min="14589" style="175" width="37.71"/>
    <col collapsed="false" customWidth="false" hidden="false" outlineLevel="0" max="14590" min="14590" style="175" width="9.14"/>
    <col collapsed="false" customWidth="true" hidden="false" outlineLevel="0" max="14591" min="14591" style="175" width="12.86"/>
    <col collapsed="false" customWidth="true" hidden="true" outlineLevel="0" max="14593" min="14592" style="175" width="11.53"/>
    <col collapsed="false" customWidth="true" hidden="false" outlineLevel="0" max="14594" min="14594" style="175" width="18.29"/>
    <col collapsed="false" customWidth="true" hidden="false" outlineLevel="0" max="14595" min="14595" style="175" width="64.85"/>
    <col collapsed="false" customWidth="false" hidden="false" outlineLevel="0" max="14599" min="14596" style="175" width="9.14"/>
    <col collapsed="false" customWidth="true" hidden="false" outlineLevel="0" max="14600" min="14600" style="175" width="14.86"/>
    <col collapsed="false" customWidth="false" hidden="false" outlineLevel="0" max="14844" min="14601" style="175" width="9.14"/>
    <col collapsed="false" customWidth="true" hidden="false" outlineLevel="0" max="14845" min="14845" style="175" width="37.71"/>
    <col collapsed="false" customWidth="false" hidden="false" outlineLevel="0" max="14846" min="14846" style="175" width="9.14"/>
    <col collapsed="false" customWidth="true" hidden="false" outlineLevel="0" max="14847" min="14847" style="175" width="12.86"/>
    <col collapsed="false" customWidth="true" hidden="true" outlineLevel="0" max="14849" min="14848" style="175" width="11.53"/>
    <col collapsed="false" customWidth="true" hidden="false" outlineLevel="0" max="14850" min="14850" style="175" width="18.29"/>
    <col collapsed="false" customWidth="true" hidden="false" outlineLevel="0" max="14851" min="14851" style="175" width="64.85"/>
    <col collapsed="false" customWidth="false" hidden="false" outlineLevel="0" max="14855" min="14852" style="175" width="9.14"/>
    <col collapsed="false" customWidth="true" hidden="false" outlineLevel="0" max="14856" min="14856" style="175" width="14.86"/>
    <col collapsed="false" customWidth="false" hidden="false" outlineLevel="0" max="15100" min="14857" style="175" width="9.14"/>
    <col collapsed="false" customWidth="true" hidden="false" outlineLevel="0" max="15101" min="15101" style="175" width="37.71"/>
    <col collapsed="false" customWidth="false" hidden="false" outlineLevel="0" max="15102" min="15102" style="175" width="9.14"/>
    <col collapsed="false" customWidth="true" hidden="false" outlineLevel="0" max="15103" min="15103" style="175" width="12.86"/>
    <col collapsed="false" customWidth="true" hidden="true" outlineLevel="0" max="15105" min="15104" style="175" width="11.53"/>
    <col collapsed="false" customWidth="true" hidden="false" outlineLevel="0" max="15106" min="15106" style="175" width="18.29"/>
    <col collapsed="false" customWidth="true" hidden="false" outlineLevel="0" max="15107" min="15107" style="175" width="64.85"/>
    <col collapsed="false" customWidth="false" hidden="false" outlineLevel="0" max="15111" min="15108" style="175" width="9.14"/>
    <col collapsed="false" customWidth="true" hidden="false" outlineLevel="0" max="15112" min="15112" style="175" width="14.86"/>
    <col collapsed="false" customWidth="false" hidden="false" outlineLevel="0" max="15356" min="15113" style="175" width="9.14"/>
    <col collapsed="false" customWidth="true" hidden="false" outlineLevel="0" max="15357" min="15357" style="175" width="37.71"/>
    <col collapsed="false" customWidth="false" hidden="false" outlineLevel="0" max="15358" min="15358" style="175" width="9.14"/>
    <col collapsed="false" customWidth="true" hidden="false" outlineLevel="0" max="15359" min="15359" style="175" width="12.86"/>
    <col collapsed="false" customWidth="true" hidden="true" outlineLevel="0" max="15361" min="15360" style="175" width="11.53"/>
    <col collapsed="false" customWidth="true" hidden="false" outlineLevel="0" max="15362" min="15362" style="175" width="18.29"/>
    <col collapsed="false" customWidth="true" hidden="false" outlineLevel="0" max="15363" min="15363" style="175" width="64.85"/>
    <col collapsed="false" customWidth="false" hidden="false" outlineLevel="0" max="15367" min="15364" style="175" width="9.14"/>
    <col collapsed="false" customWidth="true" hidden="false" outlineLevel="0" max="15368" min="15368" style="175" width="14.86"/>
    <col collapsed="false" customWidth="false" hidden="false" outlineLevel="0" max="15612" min="15369" style="175" width="9.14"/>
    <col collapsed="false" customWidth="true" hidden="false" outlineLevel="0" max="15613" min="15613" style="175" width="37.71"/>
    <col collapsed="false" customWidth="false" hidden="false" outlineLevel="0" max="15614" min="15614" style="175" width="9.14"/>
    <col collapsed="false" customWidth="true" hidden="false" outlineLevel="0" max="15615" min="15615" style="175" width="12.86"/>
    <col collapsed="false" customWidth="true" hidden="true" outlineLevel="0" max="15617" min="15616" style="175" width="11.53"/>
    <col collapsed="false" customWidth="true" hidden="false" outlineLevel="0" max="15618" min="15618" style="175" width="18.29"/>
    <col collapsed="false" customWidth="true" hidden="false" outlineLevel="0" max="15619" min="15619" style="175" width="64.85"/>
    <col collapsed="false" customWidth="false" hidden="false" outlineLevel="0" max="15623" min="15620" style="175" width="9.14"/>
    <col collapsed="false" customWidth="true" hidden="false" outlineLevel="0" max="15624" min="15624" style="175" width="14.86"/>
    <col collapsed="false" customWidth="false" hidden="false" outlineLevel="0" max="15868" min="15625" style="175" width="9.14"/>
    <col collapsed="false" customWidth="true" hidden="false" outlineLevel="0" max="15869" min="15869" style="175" width="37.71"/>
    <col collapsed="false" customWidth="false" hidden="false" outlineLevel="0" max="15870" min="15870" style="175" width="9.14"/>
    <col collapsed="false" customWidth="true" hidden="false" outlineLevel="0" max="15871" min="15871" style="175" width="12.86"/>
    <col collapsed="false" customWidth="true" hidden="true" outlineLevel="0" max="15873" min="15872" style="175" width="11.53"/>
    <col collapsed="false" customWidth="true" hidden="false" outlineLevel="0" max="15874" min="15874" style="175" width="18.29"/>
    <col collapsed="false" customWidth="true" hidden="false" outlineLevel="0" max="15875" min="15875" style="175" width="64.85"/>
    <col collapsed="false" customWidth="false" hidden="false" outlineLevel="0" max="15879" min="15876" style="175" width="9.14"/>
    <col collapsed="false" customWidth="true" hidden="false" outlineLevel="0" max="15880" min="15880" style="175" width="14.86"/>
    <col collapsed="false" customWidth="false" hidden="false" outlineLevel="0" max="16124" min="15881" style="175" width="9.14"/>
    <col collapsed="false" customWidth="true" hidden="false" outlineLevel="0" max="16125" min="16125" style="175" width="37.71"/>
    <col collapsed="false" customWidth="false" hidden="false" outlineLevel="0" max="16126" min="16126" style="175" width="9.14"/>
    <col collapsed="false" customWidth="true" hidden="false" outlineLevel="0" max="16127" min="16127" style="175" width="12.86"/>
    <col collapsed="false" customWidth="true" hidden="true" outlineLevel="0" max="16129" min="16128" style="175" width="11.53"/>
    <col collapsed="false" customWidth="true" hidden="false" outlineLevel="0" max="16130" min="16130" style="175" width="18.29"/>
    <col collapsed="false" customWidth="true" hidden="false" outlineLevel="0" max="16131" min="16131" style="175" width="64.85"/>
    <col collapsed="false" customWidth="false" hidden="false" outlineLevel="0" max="16135" min="16132" style="175" width="9.14"/>
    <col collapsed="false" customWidth="true" hidden="false" outlineLevel="0" max="16136" min="16136" style="175" width="14.86"/>
    <col collapsed="false" customWidth="false" hidden="false" outlineLevel="0" max="16384" min="16137" style="175"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44" t="str">
        <f aca="false">'5. анализ эконом эфф'!A5:AR5</f>
        <v>Год раскрытия информации: 2025 год</v>
      </c>
      <c r="B5" s="44"/>
      <c r="C5" s="44"/>
      <c r="D5" s="44"/>
      <c r="E5" s="44"/>
      <c r="F5" s="44"/>
      <c r="G5" s="44"/>
      <c r="H5" s="44"/>
      <c r="I5" s="44"/>
      <c r="J5" s="44"/>
      <c r="K5" s="44"/>
      <c r="L5" s="4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row>
    <row r="6" customFormat="false" ht="18.75" hidden="false" customHeight="false" outlineLevel="0" collapsed="false">
      <c r="A6" s="176"/>
      <c r="B6" s="176"/>
      <c r="C6" s="176"/>
      <c r="D6" s="176"/>
      <c r="E6" s="176"/>
      <c r="F6" s="176"/>
      <c r="G6" s="176"/>
      <c r="H6" s="176"/>
      <c r="I6" s="176"/>
      <c r="J6" s="176"/>
      <c r="K6" s="6"/>
      <c r="L6" s="176"/>
    </row>
    <row r="7" customFormat="false" ht="18.75" hidden="false" customHeight="false" outlineLevel="0" collapsed="false">
      <c r="A7" s="10" t="s">
        <v>4</v>
      </c>
      <c r="B7" s="10"/>
      <c r="C7" s="10"/>
      <c r="D7" s="10"/>
      <c r="E7" s="10"/>
      <c r="F7" s="10"/>
      <c r="G7" s="10"/>
      <c r="H7" s="10"/>
      <c r="I7" s="10"/>
      <c r="J7" s="10"/>
      <c r="K7" s="10"/>
      <c r="L7" s="10"/>
    </row>
    <row r="8" customFormat="false" ht="18.75" hidden="false" customHeight="false" outlineLevel="0" collapsed="false">
      <c r="A8" s="10"/>
      <c r="B8" s="10"/>
      <c r="C8" s="10"/>
      <c r="D8" s="10"/>
      <c r="E8" s="10"/>
      <c r="F8" s="10"/>
      <c r="G8" s="10"/>
      <c r="H8" s="10"/>
      <c r="I8" s="10"/>
      <c r="J8" s="10"/>
      <c r="K8" s="10"/>
      <c r="L8" s="10"/>
    </row>
    <row r="9" customFormat="false" ht="18.75" hidden="false" customHeight="false" outlineLevel="0" collapsed="false">
      <c r="A9" s="47" t="str">
        <f aca="false">'5. анализ эконом эфф'!A9:AR9</f>
        <v>АО "Южные электрические сети Камчатки"</v>
      </c>
      <c r="B9" s="47"/>
      <c r="C9" s="47"/>
      <c r="D9" s="47"/>
      <c r="E9" s="47"/>
      <c r="F9" s="47"/>
      <c r="G9" s="47"/>
      <c r="H9" s="47"/>
      <c r="I9" s="47"/>
      <c r="J9" s="47"/>
      <c r="K9" s="47"/>
      <c r="L9" s="47"/>
    </row>
    <row r="10" customFormat="false" ht="18.75" hidden="false" customHeight="false" outlineLevel="0" collapsed="false">
      <c r="A10" s="27" t="s">
        <v>6</v>
      </c>
      <c r="B10" s="27"/>
      <c r="C10" s="27"/>
      <c r="D10" s="27"/>
      <c r="E10" s="27"/>
      <c r="F10" s="27"/>
      <c r="G10" s="27"/>
      <c r="H10" s="27"/>
      <c r="I10" s="27"/>
      <c r="J10" s="27"/>
      <c r="K10" s="27"/>
      <c r="L10" s="27"/>
    </row>
    <row r="11" customFormat="false" ht="18.75" hidden="false" customHeight="false" outlineLevel="0" collapsed="false">
      <c r="A11" s="10"/>
      <c r="B11" s="10"/>
      <c r="C11" s="10"/>
      <c r="D11" s="10"/>
      <c r="E11" s="10"/>
      <c r="F11" s="10"/>
      <c r="G11" s="10"/>
      <c r="H11" s="10"/>
      <c r="I11" s="10"/>
      <c r="J11" s="10"/>
      <c r="K11" s="10"/>
      <c r="L11" s="10"/>
    </row>
    <row r="12" customFormat="false" ht="18.75" hidden="false" customHeight="false" outlineLevel="0" collapsed="false">
      <c r="A12" s="10" t="str">
        <f aca="false">'5. анализ эконом эфф'!A12:AR12</f>
        <v>I_525-ДГ-9</v>
      </c>
      <c r="B12" s="10"/>
      <c r="C12" s="10"/>
      <c r="D12" s="10"/>
      <c r="E12" s="10"/>
      <c r="F12" s="10"/>
      <c r="G12" s="10"/>
      <c r="H12" s="10"/>
      <c r="I12" s="10"/>
      <c r="J12" s="10"/>
      <c r="K12" s="10"/>
      <c r="L12" s="10"/>
    </row>
    <row r="13" customFormat="false" ht="18.75" hidden="false" customHeight="false" outlineLevel="0" collapsed="false">
      <c r="A13" s="27" t="s">
        <v>8</v>
      </c>
      <c r="B13" s="27"/>
      <c r="C13" s="27"/>
      <c r="D13" s="27"/>
      <c r="E13" s="27"/>
      <c r="F13" s="27"/>
      <c r="G13" s="27"/>
      <c r="H13" s="27"/>
      <c r="I13" s="27"/>
      <c r="J13" s="27"/>
      <c r="K13" s="27"/>
      <c r="L13" s="27"/>
    </row>
    <row r="14" customFormat="false" ht="18.75" hidden="false" customHeight="false" outlineLevel="0" collapsed="false">
      <c r="A14" s="18"/>
      <c r="B14" s="18"/>
      <c r="C14" s="18"/>
      <c r="D14" s="18"/>
      <c r="E14" s="18"/>
      <c r="F14" s="18"/>
      <c r="G14" s="18"/>
      <c r="H14" s="18"/>
      <c r="I14" s="18"/>
      <c r="J14" s="18"/>
      <c r="K14" s="18"/>
      <c r="L14" s="18"/>
    </row>
    <row r="15" customFormat="false" ht="81" hidden="false" customHeight="true" outlineLevel="0" collapsed="false">
      <c r="A15" s="13" t="str">
        <f aca="false">'5. анализ эконом эфф'!A15:AR15</f>
        <v>Техническое перевооружение ДЭС-23 п. Усть-Камчатск с установкой двух ДГ единичной мощностью 1,5 МВт на свободные фундаменты и заменой существующих ДГУ марки Г-72, с доведением общей установленной мощности станции до 16.2 МВт</v>
      </c>
      <c r="B15" s="13"/>
      <c r="C15" s="13"/>
      <c r="D15" s="13"/>
      <c r="E15" s="13"/>
      <c r="F15" s="13"/>
      <c r="G15" s="13"/>
      <c r="H15" s="13"/>
      <c r="I15" s="13"/>
      <c r="J15" s="13"/>
      <c r="K15" s="13"/>
      <c r="L15" s="13"/>
    </row>
    <row r="16" customFormat="false" ht="18.75" hidden="false" customHeight="false" outlineLevel="0" collapsed="false">
      <c r="A16" s="27" t="s">
        <v>10</v>
      </c>
      <c r="B16" s="27"/>
      <c r="C16" s="27"/>
      <c r="D16" s="27"/>
      <c r="E16" s="27"/>
      <c r="F16" s="27"/>
      <c r="G16" s="27"/>
      <c r="H16" s="27"/>
      <c r="I16" s="27"/>
      <c r="J16" s="27"/>
      <c r="K16" s="27"/>
      <c r="L16" s="27"/>
    </row>
    <row r="17" customFormat="false" ht="15.75" hidden="false" customHeight="true" outlineLevel="0" collapsed="false">
      <c r="L17" s="177"/>
    </row>
    <row r="18" customFormat="false" ht="15.75" hidden="false" customHeight="false" outlineLevel="0" collapsed="false">
      <c r="K18" s="178"/>
    </row>
    <row r="19" customFormat="false" ht="15.75" hidden="false" customHeight="true" outlineLevel="0" collapsed="false">
      <c r="A19" s="179" t="s">
        <v>313</v>
      </c>
      <c r="B19" s="179"/>
      <c r="C19" s="179"/>
      <c r="D19" s="179"/>
      <c r="E19" s="179"/>
      <c r="F19" s="179"/>
      <c r="G19" s="179"/>
      <c r="H19" s="179"/>
      <c r="I19" s="179"/>
      <c r="J19" s="179"/>
      <c r="K19" s="179"/>
      <c r="L19" s="179"/>
    </row>
    <row r="20" customFormat="false" ht="30" hidden="false" customHeight="true" outlineLevel="0" collapsed="false">
      <c r="A20" s="180"/>
      <c r="B20" s="180"/>
      <c r="C20" s="180"/>
      <c r="D20" s="180"/>
      <c r="E20" s="180"/>
      <c r="F20" s="180"/>
      <c r="G20" s="180"/>
      <c r="H20" s="180"/>
      <c r="I20" s="180"/>
      <c r="J20" s="180"/>
      <c r="K20" s="180"/>
      <c r="L20" s="180"/>
    </row>
    <row r="21" customFormat="false" ht="28.5" hidden="false" customHeight="true" outlineLevel="0" collapsed="false">
      <c r="A21" s="181" t="s">
        <v>314</v>
      </c>
      <c r="B21" s="181" t="s">
        <v>315</v>
      </c>
      <c r="C21" s="182" t="s">
        <v>316</v>
      </c>
      <c r="D21" s="182"/>
      <c r="E21" s="182"/>
      <c r="F21" s="182"/>
      <c r="G21" s="182"/>
      <c r="H21" s="182"/>
      <c r="I21" s="183" t="s">
        <v>317</v>
      </c>
      <c r="J21" s="183" t="s">
        <v>318</v>
      </c>
      <c r="K21" s="181" t="s">
        <v>319</v>
      </c>
      <c r="L21" s="184" t="s">
        <v>320</v>
      </c>
    </row>
    <row r="22" customFormat="false" ht="58.5" hidden="false" customHeight="true" outlineLevel="0" collapsed="false">
      <c r="A22" s="181"/>
      <c r="B22" s="181"/>
      <c r="C22" s="185" t="s">
        <v>321</v>
      </c>
      <c r="D22" s="185"/>
      <c r="E22" s="186"/>
      <c r="F22" s="187"/>
      <c r="G22" s="185" t="s">
        <v>322</v>
      </c>
      <c r="H22" s="185"/>
      <c r="I22" s="183"/>
      <c r="J22" s="183"/>
      <c r="K22" s="181"/>
      <c r="L22" s="184"/>
    </row>
    <row r="23" customFormat="false" ht="47.25" hidden="false" customHeight="false" outlineLevel="0" collapsed="false">
      <c r="A23" s="181"/>
      <c r="B23" s="181"/>
      <c r="C23" s="188" t="s">
        <v>323</v>
      </c>
      <c r="D23" s="188" t="s">
        <v>324</v>
      </c>
      <c r="E23" s="188" t="s">
        <v>323</v>
      </c>
      <c r="F23" s="188" t="s">
        <v>324</v>
      </c>
      <c r="G23" s="188" t="s">
        <v>323</v>
      </c>
      <c r="H23" s="188" t="s">
        <v>324</v>
      </c>
      <c r="I23" s="183"/>
      <c r="J23" s="183"/>
      <c r="K23" s="181"/>
      <c r="L23" s="184"/>
    </row>
    <row r="24" customFormat="false" ht="15.75" hidden="false" customHeight="false" outlineLevel="0" collapsed="false">
      <c r="A24" s="181" t="n">
        <v>1</v>
      </c>
      <c r="B24" s="181" t="n">
        <v>2</v>
      </c>
      <c r="C24" s="188" t="n">
        <v>3</v>
      </c>
      <c r="D24" s="188" t="n">
        <v>4</v>
      </c>
      <c r="E24" s="188" t="n">
        <v>5</v>
      </c>
      <c r="F24" s="188" t="n">
        <v>6</v>
      </c>
      <c r="G24" s="188" t="n">
        <v>7</v>
      </c>
      <c r="H24" s="188" t="n">
        <v>8</v>
      </c>
      <c r="I24" s="188" t="n">
        <v>9</v>
      </c>
      <c r="J24" s="188" t="n">
        <v>10</v>
      </c>
      <c r="K24" s="188" t="n">
        <v>11</v>
      </c>
      <c r="L24" s="188" t="n">
        <v>12</v>
      </c>
    </row>
    <row r="25" customFormat="false" ht="15.75" hidden="false" customHeight="true" outlineLevel="0" collapsed="false">
      <c r="A25" s="189" t="n">
        <v>1</v>
      </c>
      <c r="B25" s="190" t="s">
        <v>325</v>
      </c>
      <c r="C25" s="191" t="s">
        <v>52</v>
      </c>
      <c r="D25" s="191" t="s">
        <v>52</v>
      </c>
      <c r="E25" s="192" t="n">
        <v>0</v>
      </c>
      <c r="F25" s="192" t="n">
        <v>0</v>
      </c>
      <c r="G25" s="191" t="s">
        <v>52</v>
      </c>
      <c r="H25" s="191" t="s">
        <v>52</v>
      </c>
      <c r="I25" s="192" t="n">
        <v>0</v>
      </c>
      <c r="J25" s="192" t="n">
        <v>0</v>
      </c>
      <c r="K25" s="192" t="n">
        <v>0</v>
      </c>
      <c r="L25" s="192" t="n">
        <v>0</v>
      </c>
    </row>
    <row r="26" customFormat="false" ht="21.75" hidden="false" customHeight="true" outlineLevel="0" collapsed="false">
      <c r="A26" s="189" t="s">
        <v>326</v>
      </c>
      <c r="B26" s="193" t="s">
        <v>327</v>
      </c>
      <c r="C26" s="191" t="s">
        <v>52</v>
      </c>
      <c r="D26" s="191" t="s">
        <v>52</v>
      </c>
      <c r="E26" s="192" t="n">
        <v>0</v>
      </c>
      <c r="F26" s="192" t="n">
        <v>0</v>
      </c>
      <c r="G26" s="191" t="s">
        <v>52</v>
      </c>
      <c r="H26" s="191" t="s">
        <v>52</v>
      </c>
      <c r="I26" s="192" t="n">
        <v>0</v>
      </c>
      <c r="J26" s="192" t="n">
        <v>0</v>
      </c>
      <c r="K26" s="192" t="n">
        <v>0</v>
      </c>
      <c r="L26" s="192" t="n">
        <v>0</v>
      </c>
    </row>
    <row r="27" s="194" customFormat="true" ht="39" hidden="false" customHeight="true" outlineLevel="0" collapsed="false">
      <c r="A27" s="189" t="s">
        <v>328</v>
      </c>
      <c r="B27" s="193" t="s">
        <v>329</v>
      </c>
      <c r="C27" s="191" t="s">
        <v>52</v>
      </c>
      <c r="D27" s="191" t="s">
        <v>52</v>
      </c>
      <c r="E27" s="192" t="n">
        <v>0</v>
      </c>
      <c r="F27" s="192" t="n">
        <v>0</v>
      </c>
      <c r="G27" s="191" t="s">
        <v>52</v>
      </c>
      <c r="H27" s="191" t="s">
        <v>52</v>
      </c>
      <c r="I27" s="192" t="n">
        <v>0</v>
      </c>
      <c r="J27" s="192" t="n">
        <v>0</v>
      </c>
      <c r="K27" s="192" t="n">
        <v>0</v>
      </c>
      <c r="L27" s="192" t="n">
        <v>0</v>
      </c>
    </row>
    <row r="28" s="194" customFormat="true" ht="70.5" hidden="false" customHeight="true" outlineLevel="0" collapsed="false">
      <c r="A28" s="189" t="s">
        <v>330</v>
      </c>
      <c r="B28" s="193" t="s">
        <v>331</v>
      </c>
      <c r="C28" s="191" t="s">
        <v>52</v>
      </c>
      <c r="D28" s="191" t="s">
        <v>52</v>
      </c>
      <c r="E28" s="192" t="n">
        <v>0</v>
      </c>
      <c r="F28" s="192" t="n">
        <v>0</v>
      </c>
      <c r="G28" s="191" t="s">
        <v>52</v>
      </c>
      <c r="H28" s="191" t="s">
        <v>52</v>
      </c>
      <c r="I28" s="192" t="n">
        <v>0</v>
      </c>
      <c r="J28" s="192" t="n">
        <v>0</v>
      </c>
      <c r="K28" s="192" t="n">
        <v>0</v>
      </c>
      <c r="L28" s="192" t="n">
        <v>0</v>
      </c>
    </row>
    <row r="29" s="194" customFormat="true" ht="54" hidden="false" customHeight="true" outlineLevel="0" collapsed="false">
      <c r="A29" s="189" t="s">
        <v>332</v>
      </c>
      <c r="B29" s="193" t="s">
        <v>333</v>
      </c>
      <c r="C29" s="191" t="s">
        <v>52</v>
      </c>
      <c r="D29" s="191" t="s">
        <v>52</v>
      </c>
      <c r="E29" s="192" t="n">
        <v>0</v>
      </c>
      <c r="F29" s="192" t="n">
        <v>0</v>
      </c>
      <c r="G29" s="191" t="s">
        <v>52</v>
      </c>
      <c r="H29" s="191" t="s">
        <v>52</v>
      </c>
      <c r="I29" s="192" t="n">
        <v>0</v>
      </c>
      <c r="J29" s="192" t="n">
        <v>0</v>
      </c>
      <c r="K29" s="192" t="n">
        <v>0</v>
      </c>
      <c r="L29" s="192" t="n">
        <v>0</v>
      </c>
    </row>
    <row r="30" s="194" customFormat="true" ht="42" hidden="false" customHeight="true" outlineLevel="0" collapsed="false">
      <c r="A30" s="189" t="s">
        <v>334</v>
      </c>
      <c r="B30" s="193" t="s">
        <v>335</v>
      </c>
      <c r="C30" s="191" t="s">
        <v>52</v>
      </c>
      <c r="D30" s="191" t="s">
        <v>52</v>
      </c>
      <c r="E30" s="192" t="n">
        <v>0</v>
      </c>
      <c r="F30" s="192" t="n">
        <v>0</v>
      </c>
      <c r="G30" s="191" t="s">
        <v>52</v>
      </c>
      <c r="H30" s="191" t="s">
        <v>52</v>
      </c>
      <c r="I30" s="192" t="n">
        <v>0</v>
      </c>
      <c r="J30" s="192" t="n">
        <v>0</v>
      </c>
      <c r="K30" s="192" t="n">
        <v>0</v>
      </c>
      <c r="L30" s="192" t="n">
        <v>0</v>
      </c>
    </row>
    <row r="31" s="194" customFormat="true" ht="37.5" hidden="false" customHeight="true" outlineLevel="0" collapsed="false">
      <c r="A31" s="189" t="s">
        <v>336</v>
      </c>
      <c r="B31" s="195" t="s">
        <v>337</v>
      </c>
      <c r="C31" s="191" t="n">
        <v>43274</v>
      </c>
      <c r="D31" s="191" t="n">
        <v>43274</v>
      </c>
      <c r="E31" s="192" t="n">
        <v>0</v>
      </c>
      <c r="F31" s="192" t="n">
        <v>0</v>
      </c>
      <c r="G31" s="191" t="n">
        <v>43274</v>
      </c>
      <c r="H31" s="191" t="n">
        <v>43274</v>
      </c>
      <c r="I31" s="192" t="n">
        <v>100</v>
      </c>
      <c r="J31" s="192" t="n">
        <v>0</v>
      </c>
      <c r="K31" s="192" t="n">
        <v>0</v>
      </c>
      <c r="L31" s="192" t="n">
        <v>0</v>
      </c>
    </row>
    <row r="32" s="194" customFormat="true" ht="27.35" hidden="false" customHeight="false" outlineLevel="0" collapsed="false">
      <c r="A32" s="189" t="s">
        <v>338</v>
      </c>
      <c r="B32" s="195" t="s">
        <v>339</v>
      </c>
      <c r="C32" s="196" t="n">
        <v>43274</v>
      </c>
      <c r="D32" s="196" t="n">
        <v>43662</v>
      </c>
      <c r="E32" s="192" t="n">
        <v>0</v>
      </c>
      <c r="F32" s="192" t="n">
        <v>0</v>
      </c>
      <c r="G32" s="191" t="n">
        <v>43274</v>
      </c>
      <c r="H32" s="191" t="n">
        <v>43662</v>
      </c>
      <c r="I32" s="192" t="n">
        <v>100</v>
      </c>
      <c r="J32" s="192" t="n">
        <v>0</v>
      </c>
      <c r="K32" s="192" t="n">
        <v>0</v>
      </c>
      <c r="L32" s="192" t="n">
        <v>0</v>
      </c>
    </row>
    <row r="33" s="194" customFormat="true" ht="37.5" hidden="false" customHeight="true" outlineLevel="0" collapsed="false">
      <c r="A33" s="189" t="s">
        <v>340</v>
      </c>
      <c r="B33" s="195" t="s">
        <v>341</v>
      </c>
      <c r="C33" s="196" t="n">
        <v>43662</v>
      </c>
      <c r="D33" s="196" t="n">
        <v>43662</v>
      </c>
      <c r="E33" s="192" t="n">
        <v>0</v>
      </c>
      <c r="F33" s="192" t="n">
        <v>0</v>
      </c>
      <c r="G33" s="191" t="n">
        <v>43662</v>
      </c>
      <c r="H33" s="191" t="n">
        <v>43662</v>
      </c>
      <c r="I33" s="192" t="n">
        <v>100</v>
      </c>
      <c r="J33" s="192" t="n">
        <v>0</v>
      </c>
      <c r="K33" s="192" t="n">
        <v>0</v>
      </c>
      <c r="L33" s="192" t="n">
        <v>0</v>
      </c>
    </row>
    <row r="34" s="194" customFormat="true" ht="47.25" hidden="false" customHeight="true" outlineLevel="0" collapsed="false">
      <c r="A34" s="189" t="s">
        <v>342</v>
      </c>
      <c r="B34" s="195" t="s">
        <v>343</v>
      </c>
      <c r="C34" s="191" t="s">
        <v>52</v>
      </c>
      <c r="D34" s="191" t="s">
        <v>52</v>
      </c>
      <c r="E34" s="192" t="n">
        <v>0</v>
      </c>
      <c r="F34" s="192" t="n">
        <v>0</v>
      </c>
      <c r="G34" s="191" t="s">
        <v>52</v>
      </c>
      <c r="H34" s="191" t="s">
        <v>52</v>
      </c>
      <c r="I34" s="192" t="n">
        <v>0</v>
      </c>
      <c r="J34" s="192" t="n">
        <v>0</v>
      </c>
      <c r="K34" s="192" t="n">
        <v>0</v>
      </c>
      <c r="L34" s="192" t="n">
        <v>0</v>
      </c>
    </row>
    <row r="35" s="194" customFormat="true" ht="49.5" hidden="false" customHeight="true" outlineLevel="0" collapsed="false">
      <c r="A35" s="189" t="s">
        <v>344</v>
      </c>
      <c r="B35" s="195" t="s">
        <v>345</v>
      </c>
      <c r="C35" s="196" t="n">
        <v>43662</v>
      </c>
      <c r="D35" s="196" t="n">
        <v>43698</v>
      </c>
      <c r="E35" s="192" t="n">
        <v>0</v>
      </c>
      <c r="F35" s="192" t="n">
        <v>0</v>
      </c>
      <c r="G35" s="191" t="n">
        <v>43662</v>
      </c>
      <c r="H35" s="191" t="n">
        <v>43698</v>
      </c>
      <c r="I35" s="192" t="n">
        <v>100</v>
      </c>
      <c r="J35" s="192" t="n">
        <v>0</v>
      </c>
      <c r="K35" s="192" t="n">
        <v>0</v>
      </c>
      <c r="L35" s="192" t="n">
        <v>0</v>
      </c>
    </row>
    <row r="36" customFormat="false" ht="37.5" hidden="false" customHeight="true" outlineLevel="0" collapsed="false">
      <c r="A36" s="189" t="s">
        <v>346</v>
      </c>
      <c r="B36" s="195" t="s">
        <v>347</v>
      </c>
      <c r="C36" s="191" t="s">
        <v>52</v>
      </c>
      <c r="D36" s="191" t="s">
        <v>52</v>
      </c>
      <c r="E36" s="192" t="n">
        <v>0</v>
      </c>
      <c r="F36" s="192" t="n">
        <v>0</v>
      </c>
      <c r="G36" s="191" t="s">
        <v>52</v>
      </c>
      <c r="H36" s="191" t="s">
        <v>52</v>
      </c>
      <c r="I36" s="192" t="n">
        <v>0</v>
      </c>
      <c r="J36" s="192" t="n">
        <v>0</v>
      </c>
      <c r="K36" s="192" t="n">
        <v>0</v>
      </c>
      <c r="L36" s="192" t="n">
        <v>0</v>
      </c>
    </row>
    <row r="37" customFormat="false" ht="15.75" hidden="false" customHeight="false" outlineLevel="0" collapsed="false">
      <c r="A37" s="189" t="s">
        <v>348</v>
      </c>
      <c r="B37" s="195" t="s">
        <v>349</v>
      </c>
      <c r="C37" s="191" t="s">
        <v>52</v>
      </c>
      <c r="D37" s="191" t="s">
        <v>52</v>
      </c>
      <c r="E37" s="192" t="n">
        <v>0</v>
      </c>
      <c r="F37" s="192" t="n">
        <v>0</v>
      </c>
      <c r="G37" s="191" t="s">
        <v>52</v>
      </c>
      <c r="H37" s="191" t="s">
        <v>52</v>
      </c>
      <c r="I37" s="192" t="n">
        <v>0</v>
      </c>
      <c r="J37" s="192" t="n">
        <v>0</v>
      </c>
      <c r="K37" s="192" t="n">
        <v>0</v>
      </c>
      <c r="L37" s="192" t="n">
        <v>0</v>
      </c>
    </row>
    <row r="38" customFormat="false" ht="15.75" hidden="false" customHeight="false" outlineLevel="0" collapsed="false">
      <c r="A38" s="189"/>
      <c r="B38" s="190"/>
      <c r="C38" s="191" t="s">
        <v>52</v>
      </c>
      <c r="D38" s="191" t="s">
        <v>52</v>
      </c>
      <c r="E38" s="192"/>
      <c r="F38" s="192"/>
      <c r="G38" s="191" t="s">
        <v>52</v>
      </c>
      <c r="H38" s="191" t="s">
        <v>52</v>
      </c>
      <c r="I38" s="192"/>
      <c r="J38" s="192"/>
      <c r="K38" s="192"/>
      <c r="L38" s="192"/>
    </row>
    <row r="39" customFormat="false" ht="15.75" hidden="false" customHeight="false" outlineLevel="0" collapsed="false">
      <c r="A39" s="189" t="s">
        <v>350</v>
      </c>
      <c r="B39" s="190" t="s">
        <v>351</v>
      </c>
      <c r="C39" s="191" t="s">
        <v>52</v>
      </c>
      <c r="D39" s="191" t="s">
        <v>52</v>
      </c>
      <c r="E39" s="192" t="n">
        <v>0</v>
      </c>
      <c r="F39" s="192" t="n">
        <v>0</v>
      </c>
      <c r="G39" s="191" t="s">
        <v>52</v>
      </c>
      <c r="H39" s="191" t="s">
        <v>52</v>
      </c>
      <c r="I39" s="192" t="n">
        <v>0</v>
      </c>
      <c r="J39" s="192" t="n">
        <v>0</v>
      </c>
      <c r="K39" s="192" t="n">
        <v>0</v>
      </c>
      <c r="L39" s="192" t="n">
        <v>0</v>
      </c>
    </row>
    <row r="40" customFormat="false" ht="54.7" hidden="false" customHeight="false" outlineLevel="0" collapsed="false">
      <c r="A40" s="189" t="n">
        <v>2</v>
      </c>
      <c r="B40" s="195" t="s">
        <v>352</v>
      </c>
      <c r="C40" s="191" t="s">
        <v>52</v>
      </c>
      <c r="D40" s="191" t="s">
        <v>52</v>
      </c>
      <c r="E40" s="192" t="n">
        <v>0</v>
      </c>
      <c r="F40" s="192" t="n">
        <v>0</v>
      </c>
      <c r="G40" s="191" t="s">
        <v>52</v>
      </c>
      <c r="H40" s="191" t="s">
        <v>52</v>
      </c>
      <c r="I40" s="192" t="n">
        <v>0</v>
      </c>
      <c r="J40" s="192" t="n">
        <v>0</v>
      </c>
      <c r="K40" s="192" t="n">
        <v>0</v>
      </c>
      <c r="L40" s="192" t="n">
        <v>0</v>
      </c>
    </row>
    <row r="41" customFormat="false" ht="33.75" hidden="false" customHeight="true" outlineLevel="0" collapsed="false">
      <c r="A41" s="189" t="s">
        <v>353</v>
      </c>
      <c r="B41" s="195" t="s">
        <v>354</v>
      </c>
      <c r="C41" s="196" t="n">
        <v>43405</v>
      </c>
      <c r="D41" s="196" t="n">
        <v>43633</v>
      </c>
      <c r="E41" s="192" t="n">
        <v>0</v>
      </c>
      <c r="F41" s="192" t="n">
        <v>0</v>
      </c>
      <c r="G41" s="191" t="n">
        <v>43405</v>
      </c>
      <c r="H41" s="191" t="n">
        <v>43633</v>
      </c>
      <c r="I41" s="192" t="n">
        <v>100</v>
      </c>
      <c r="J41" s="192" t="n">
        <v>0</v>
      </c>
      <c r="K41" s="192" t="n">
        <v>0</v>
      </c>
      <c r="L41" s="192" t="n">
        <v>0</v>
      </c>
    </row>
    <row r="42" customFormat="false" ht="63" hidden="false" customHeight="true" outlineLevel="0" collapsed="false">
      <c r="A42" s="189" t="s">
        <v>355</v>
      </c>
      <c r="B42" s="190" t="s">
        <v>356</v>
      </c>
      <c r="C42" s="191" t="s">
        <v>52</v>
      </c>
      <c r="D42" s="191" t="s">
        <v>52</v>
      </c>
      <c r="E42" s="192" t="n">
        <v>0</v>
      </c>
      <c r="F42" s="192" t="n">
        <v>0</v>
      </c>
      <c r="G42" s="191" t="s">
        <v>52</v>
      </c>
      <c r="H42" s="191" t="s">
        <v>52</v>
      </c>
      <c r="I42" s="192" t="n">
        <v>0</v>
      </c>
      <c r="J42" s="192" t="n">
        <v>0</v>
      </c>
      <c r="K42" s="192" t="n">
        <v>0</v>
      </c>
      <c r="L42" s="192" t="n">
        <v>0</v>
      </c>
    </row>
    <row r="43" customFormat="false" ht="58.5" hidden="false" customHeight="true" outlineLevel="0" collapsed="false">
      <c r="A43" s="189" t="n">
        <v>3</v>
      </c>
      <c r="B43" s="195" t="s">
        <v>357</v>
      </c>
      <c r="C43" s="196" t="n">
        <v>43638</v>
      </c>
      <c r="D43" s="196" t="n">
        <v>44500</v>
      </c>
      <c r="E43" s="192" t="n">
        <v>0</v>
      </c>
      <c r="F43" s="192" t="n">
        <v>0</v>
      </c>
      <c r="G43" s="191" t="n">
        <v>43638</v>
      </c>
      <c r="H43" s="191" t="n">
        <v>44500</v>
      </c>
      <c r="I43" s="192" t="n">
        <v>100</v>
      </c>
      <c r="J43" s="192" t="n">
        <v>0</v>
      </c>
      <c r="K43" s="192" t="n">
        <v>0</v>
      </c>
      <c r="L43" s="192" t="n">
        <v>0</v>
      </c>
    </row>
    <row r="44" customFormat="false" ht="34.5" hidden="false" customHeight="true" outlineLevel="0" collapsed="false">
      <c r="A44" s="189" t="s">
        <v>358</v>
      </c>
      <c r="B44" s="195" t="s">
        <v>359</v>
      </c>
      <c r="C44" s="196" t="n">
        <v>43633</v>
      </c>
      <c r="D44" s="196" t="n">
        <v>43830</v>
      </c>
      <c r="E44" s="192" t="n">
        <v>0</v>
      </c>
      <c r="F44" s="192" t="n">
        <v>0</v>
      </c>
      <c r="G44" s="191" t="n">
        <v>43633</v>
      </c>
      <c r="H44" s="191" t="n">
        <v>43830</v>
      </c>
      <c r="I44" s="192" t="n">
        <v>100</v>
      </c>
      <c r="J44" s="192" t="n">
        <v>0</v>
      </c>
      <c r="K44" s="192" t="n">
        <v>0</v>
      </c>
      <c r="L44" s="192" t="n">
        <v>0</v>
      </c>
    </row>
    <row r="45" customFormat="false" ht="15.75" hidden="false" customHeight="false" outlineLevel="0" collapsed="false">
      <c r="A45" s="189" t="s">
        <v>360</v>
      </c>
      <c r="B45" s="195" t="s">
        <v>361</v>
      </c>
      <c r="C45" s="196" t="n">
        <v>43831</v>
      </c>
      <c r="D45" s="196" t="n">
        <v>45562</v>
      </c>
      <c r="E45" s="192" t="n">
        <v>0</v>
      </c>
      <c r="F45" s="192" t="n">
        <v>0</v>
      </c>
      <c r="G45" s="191" t="n">
        <v>43831</v>
      </c>
      <c r="H45" s="191" t="n">
        <v>44431</v>
      </c>
      <c r="I45" s="192" t="n">
        <v>0</v>
      </c>
      <c r="J45" s="192" t="n">
        <v>0</v>
      </c>
      <c r="K45" s="192" t="n">
        <v>0</v>
      </c>
      <c r="L45" s="192" t="n">
        <v>0</v>
      </c>
    </row>
    <row r="46" customFormat="false" ht="90.75" hidden="false" customHeight="true" outlineLevel="0" collapsed="false">
      <c r="A46" s="189" t="s">
        <v>362</v>
      </c>
      <c r="B46" s="195" t="s">
        <v>363</v>
      </c>
      <c r="C46" s="191" t="s">
        <v>52</v>
      </c>
      <c r="D46" s="191" t="s">
        <v>52</v>
      </c>
      <c r="E46" s="192" t="n">
        <v>0</v>
      </c>
      <c r="F46" s="192" t="n">
        <v>0</v>
      </c>
      <c r="G46" s="191" t="s">
        <v>52</v>
      </c>
      <c r="H46" s="191" t="s">
        <v>52</v>
      </c>
      <c r="I46" s="192" t="n">
        <v>0</v>
      </c>
      <c r="J46" s="192" t="n">
        <v>0</v>
      </c>
      <c r="K46" s="192" t="n">
        <v>0</v>
      </c>
      <c r="L46" s="192" t="n">
        <v>0</v>
      </c>
    </row>
    <row r="47" customFormat="false" ht="167.25" hidden="false" customHeight="true" outlineLevel="0" collapsed="false">
      <c r="A47" s="189" t="s">
        <v>364</v>
      </c>
      <c r="B47" s="195" t="s">
        <v>365</v>
      </c>
      <c r="C47" s="191" t="s">
        <v>52</v>
      </c>
      <c r="D47" s="191" t="s">
        <v>52</v>
      </c>
      <c r="E47" s="192" t="n">
        <v>0</v>
      </c>
      <c r="F47" s="192" t="n">
        <v>0</v>
      </c>
      <c r="G47" s="191" t="s">
        <v>52</v>
      </c>
      <c r="H47" s="191" t="s">
        <v>52</v>
      </c>
      <c r="I47" s="192" t="n">
        <v>0</v>
      </c>
      <c r="J47" s="192" t="n">
        <v>0</v>
      </c>
      <c r="K47" s="192" t="n">
        <v>0</v>
      </c>
      <c r="L47" s="192" t="n">
        <v>0</v>
      </c>
    </row>
    <row r="48" customFormat="false" ht="30.75" hidden="false" customHeight="true" outlineLevel="0" collapsed="false">
      <c r="A48" s="189" t="s">
        <v>366</v>
      </c>
      <c r="B48" s="195" t="s">
        <v>367</v>
      </c>
      <c r="C48" s="196" t="n">
        <f aca="false">D45</f>
        <v>45562</v>
      </c>
      <c r="D48" s="196" t="n">
        <v>45595</v>
      </c>
      <c r="E48" s="192" t="n">
        <v>0</v>
      </c>
      <c r="F48" s="192" t="n">
        <v>0</v>
      </c>
      <c r="G48" s="191" t="s">
        <v>52</v>
      </c>
      <c r="H48" s="191" t="s">
        <v>52</v>
      </c>
      <c r="I48" s="192" t="n">
        <v>0</v>
      </c>
      <c r="J48" s="192" t="n">
        <v>0</v>
      </c>
      <c r="K48" s="192" t="n">
        <v>0</v>
      </c>
      <c r="L48" s="192" t="n">
        <v>0</v>
      </c>
    </row>
    <row r="49" customFormat="false" ht="37.5" hidden="false" customHeight="true" outlineLevel="0" collapsed="false">
      <c r="A49" s="189" t="s">
        <v>368</v>
      </c>
      <c r="B49" s="190" t="s">
        <v>369</v>
      </c>
      <c r="C49" s="191" t="s">
        <v>52</v>
      </c>
      <c r="D49" s="191" t="s">
        <v>52</v>
      </c>
      <c r="E49" s="192" t="n">
        <v>0</v>
      </c>
      <c r="F49" s="192" t="n">
        <v>0</v>
      </c>
      <c r="G49" s="191" t="s">
        <v>52</v>
      </c>
      <c r="H49" s="191" t="s">
        <v>52</v>
      </c>
      <c r="I49" s="192" t="n">
        <v>0</v>
      </c>
      <c r="J49" s="192" t="n">
        <v>0</v>
      </c>
      <c r="K49" s="192" t="n">
        <v>0</v>
      </c>
      <c r="L49" s="192" t="n">
        <v>0</v>
      </c>
    </row>
    <row r="50" customFormat="false" ht="35.25" hidden="false" customHeight="true" outlineLevel="0" collapsed="false">
      <c r="A50" s="189" t="n">
        <v>4</v>
      </c>
      <c r="B50" s="195" t="s">
        <v>370</v>
      </c>
      <c r="C50" s="191" t="s">
        <v>52</v>
      </c>
      <c r="D50" s="191" t="s">
        <v>52</v>
      </c>
      <c r="E50" s="192" t="n">
        <v>0</v>
      </c>
      <c r="F50" s="192" t="n">
        <v>0</v>
      </c>
      <c r="G50" s="191" t="s">
        <v>52</v>
      </c>
      <c r="H50" s="191" t="s">
        <v>52</v>
      </c>
      <c r="I50" s="192" t="n">
        <v>0</v>
      </c>
      <c r="J50" s="192" t="n">
        <v>0</v>
      </c>
      <c r="K50" s="192" t="n">
        <v>0</v>
      </c>
      <c r="L50" s="192" t="n">
        <v>0</v>
      </c>
    </row>
    <row r="51" customFormat="false" ht="86.25" hidden="false" customHeight="true" outlineLevel="0" collapsed="false">
      <c r="A51" s="189" t="s">
        <v>371</v>
      </c>
      <c r="B51" s="195" t="s">
        <v>372</v>
      </c>
      <c r="C51" s="191" t="s">
        <v>52</v>
      </c>
      <c r="D51" s="191" t="s">
        <v>52</v>
      </c>
      <c r="E51" s="192" t="n">
        <v>0</v>
      </c>
      <c r="F51" s="192" t="n">
        <v>0</v>
      </c>
      <c r="G51" s="191" t="s">
        <v>52</v>
      </c>
      <c r="H51" s="191" t="s">
        <v>52</v>
      </c>
      <c r="I51" s="192" t="n">
        <v>0</v>
      </c>
      <c r="J51" s="192" t="n">
        <v>0</v>
      </c>
      <c r="K51" s="192" t="n">
        <v>0</v>
      </c>
      <c r="L51" s="192" t="n">
        <v>0</v>
      </c>
    </row>
    <row r="52" customFormat="false" ht="77.25" hidden="false" customHeight="true" outlineLevel="0" collapsed="false">
      <c r="A52" s="189" t="s">
        <v>373</v>
      </c>
      <c r="B52" s="195" t="s">
        <v>374</v>
      </c>
      <c r="C52" s="191" t="s">
        <v>52</v>
      </c>
      <c r="D52" s="191" t="s">
        <v>52</v>
      </c>
      <c r="E52" s="192" t="n">
        <v>0</v>
      </c>
      <c r="F52" s="192" t="n">
        <v>0</v>
      </c>
      <c r="G52" s="191" t="s">
        <v>52</v>
      </c>
      <c r="H52" s="191" t="s">
        <v>52</v>
      </c>
      <c r="I52" s="192" t="n">
        <v>0</v>
      </c>
      <c r="J52" s="192" t="n">
        <v>0</v>
      </c>
      <c r="K52" s="192" t="n">
        <v>0</v>
      </c>
      <c r="L52" s="192" t="n">
        <v>0</v>
      </c>
    </row>
    <row r="53" customFormat="false" ht="71.25" hidden="false" customHeight="true" outlineLevel="0" collapsed="false">
      <c r="A53" s="189" t="s">
        <v>375</v>
      </c>
      <c r="B53" s="195" t="s">
        <v>376</v>
      </c>
      <c r="C53" s="191" t="s">
        <v>52</v>
      </c>
      <c r="D53" s="191" t="s">
        <v>52</v>
      </c>
      <c r="E53" s="192" t="n">
        <v>0</v>
      </c>
      <c r="F53" s="192" t="n">
        <v>0</v>
      </c>
      <c r="G53" s="191" t="s">
        <v>52</v>
      </c>
      <c r="H53" s="191" t="s">
        <v>52</v>
      </c>
      <c r="I53" s="192" t="n">
        <v>0</v>
      </c>
      <c r="J53" s="192" t="n">
        <v>0</v>
      </c>
      <c r="K53" s="192" t="n">
        <v>0</v>
      </c>
      <c r="L53" s="192" t="n">
        <v>0</v>
      </c>
    </row>
    <row r="54" customFormat="false" ht="48" hidden="false" customHeight="true" outlineLevel="0" collapsed="false">
      <c r="A54" s="189" t="s">
        <v>377</v>
      </c>
      <c r="B54" s="197" t="s">
        <v>378</v>
      </c>
      <c r="C54" s="191" t="n">
        <v>45595</v>
      </c>
      <c r="D54" s="191" t="n">
        <v>45625</v>
      </c>
      <c r="E54" s="192" t="n">
        <v>0</v>
      </c>
      <c r="F54" s="192" t="n">
        <v>0</v>
      </c>
      <c r="G54" s="191" t="s">
        <v>52</v>
      </c>
      <c r="H54" s="191" t="s">
        <v>52</v>
      </c>
      <c r="I54" s="192" t="n">
        <v>0</v>
      </c>
      <c r="J54" s="192" t="n">
        <v>0</v>
      </c>
      <c r="K54" s="192" t="n">
        <v>0</v>
      </c>
      <c r="L54" s="192" t="n">
        <v>0</v>
      </c>
    </row>
    <row r="55" customFormat="false" ht="46.5" hidden="false" customHeight="true" outlineLevel="0" collapsed="false">
      <c r="A55" s="189" t="s">
        <v>379</v>
      </c>
      <c r="B55" s="195" t="s">
        <v>380</v>
      </c>
      <c r="C55" s="191" t="s">
        <v>52</v>
      </c>
      <c r="D55" s="191" t="s">
        <v>52</v>
      </c>
      <c r="E55" s="192" t="n">
        <v>0</v>
      </c>
      <c r="F55" s="192" t="n">
        <v>0</v>
      </c>
      <c r="G55" s="191" t="s">
        <v>52</v>
      </c>
      <c r="H55" s="191" t="s">
        <v>52</v>
      </c>
      <c r="I55" s="192" t="n">
        <v>0</v>
      </c>
      <c r="J55" s="192" t="n">
        <v>0</v>
      </c>
      <c r="K55" s="192" t="n">
        <v>0</v>
      </c>
      <c r="L55" s="192"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2016-08-24T02:32:47Z</cp:lastPrinted>
  <dcterms:modified xsi:type="dcterms:W3CDTF">2025-02-11T15:46:26Z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